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KHOA\DON VI MOI\NAM 2026\VAN BAN TRINH KY HOP THU 4 (CHUYEN DE)\NQ\"/>
    </mc:Choice>
  </mc:AlternateContent>
  <bookViews>
    <workbookView xWindow="-120" yWindow="-120" windowWidth="29040" windowHeight="15720" firstSheet="1" activeTab="1"/>
  </bookViews>
  <sheets>
    <sheet name="SGV" sheetId="2" state="veryHidden" r:id="rId1"/>
    <sheet name="PHU LUC" sheetId="5" r:id="rId2"/>
  </sheets>
  <definedNames>
    <definedName name="_xlnm.Print_Area" localSheetId="1">'PHU LUC'!$A$1:$AJ$45</definedName>
    <definedName name="_xlnm.Print_Titles" localSheetId="1">'PHU LUC'!$9:$13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G33" i="5" l="1"/>
  <c r="AE45" i="5"/>
  <c r="Q44" i="5" l="1"/>
  <c r="Q42" i="5"/>
  <c r="Q41" i="5"/>
  <c r="Q40" i="5"/>
  <c r="Q35" i="5"/>
  <c r="R34" i="5"/>
  <c r="Q34" i="5"/>
  <c r="S33" i="5"/>
  <c r="R33" i="5"/>
  <c r="Q33" i="5"/>
  <c r="R32" i="5"/>
  <c r="Q32" i="5"/>
  <c r="R31" i="5"/>
  <c r="Q31" i="5" s="1"/>
  <c r="R30" i="5"/>
  <c r="Q30" i="5"/>
  <c r="Q27" i="5" s="1"/>
  <c r="R29" i="5"/>
  <c r="Q29" i="5"/>
  <c r="AG16" i="5"/>
  <c r="AK46" i="5"/>
  <c r="AL46" i="5"/>
  <c r="AL35" i="5"/>
  <c r="AL44" i="5"/>
  <c r="AL42" i="5"/>
  <c r="K15" i="5"/>
  <c r="AF26" i="5"/>
  <c r="AB26" i="5"/>
  <c r="Y26" i="5"/>
  <c r="W26" i="5"/>
  <c r="V26" i="5"/>
  <c r="U26" i="5"/>
  <c r="P26" i="5"/>
  <c r="N26" i="5"/>
  <c r="K26" i="5"/>
  <c r="L16" i="5"/>
  <c r="M16" i="5"/>
  <c r="N16" i="5"/>
  <c r="O16" i="5"/>
  <c r="P16" i="5"/>
  <c r="Q16" i="5"/>
  <c r="R16" i="5"/>
  <c r="S16" i="5"/>
  <c r="T16" i="5"/>
  <c r="U16" i="5"/>
  <c r="V16" i="5"/>
  <c r="W16" i="5"/>
  <c r="X16" i="5"/>
  <c r="Y16" i="5"/>
  <c r="Z16" i="5"/>
  <c r="AA16" i="5"/>
  <c r="AB16" i="5"/>
  <c r="AC16" i="5"/>
  <c r="AD16" i="5"/>
  <c r="AE16" i="5"/>
  <c r="AF16" i="5"/>
  <c r="AH16" i="5"/>
  <c r="K16" i="5"/>
  <c r="AG43" i="5"/>
  <c r="AF43" i="5"/>
  <c r="Z43" i="5"/>
  <c r="Z26" i="5" s="1"/>
  <c r="V43" i="5"/>
  <c r="R43" i="5"/>
  <c r="N43" i="5"/>
  <c r="K43" i="5"/>
  <c r="AG39" i="5"/>
  <c r="AF39" i="5"/>
  <c r="Y39" i="5"/>
  <c r="W39" i="5"/>
  <c r="V39" i="5"/>
  <c r="S39" i="5"/>
  <c r="R39" i="5"/>
  <c r="N39" i="5"/>
  <c r="K39" i="5"/>
  <c r="N36" i="5"/>
  <c r="R36" i="5"/>
  <c r="V36" i="5"/>
  <c r="Y36" i="5"/>
  <c r="AE36" i="5"/>
  <c r="AF36" i="5"/>
  <c r="K36" i="5"/>
  <c r="N27" i="5"/>
  <c r="P27" i="5"/>
  <c r="S27" i="5"/>
  <c r="S26" i="5" s="1"/>
  <c r="V27" i="5"/>
  <c r="W27" i="5"/>
  <c r="Y27" i="5"/>
  <c r="Z27" i="5"/>
  <c r="AB27" i="5"/>
  <c r="AG27" i="5"/>
  <c r="AG26" i="5" s="1"/>
  <c r="AG15" i="5" s="1"/>
  <c r="K27" i="5"/>
  <c r="AE35" i="5"/>
  <c r="AE44" i="5"/>
  <c r="AE43" i="5" s="1"/>
  <c r="AE42" i="5"/>
  <c r="U44" i="5"/>
  <c r="U43" i="5" s="1"/>
  <c r="AE41" i="5"/>
  <c r="AE40" i="5"/>
  <c r="AE39" i="5" s="1"/>
  <c r="U41" i="5"/>
  <c r="U40" i="5"/>
  <c r="U39" i="5" s="1"/>
  <c r="Q39" i="5"/>
  <c r="U38" i="5"/>
  <c r="Q36" i="5"/>
  <c r="U37" i="5"/>
  <c r="U36" i="5" s="1"/>
  <c r="U35" i="5"/>
  <c r="AF34" i="5"/>
  <c r="AE34" i="5"/>
  <c r="U34" i="5"/>
  <c r="AF33" i="5"/>
  <c r="AE33" i="5" s="1"/>
  <c r="AE27" i="5" s="1"/>
  <c r="AE26" i="5" s="1"/>
  <c r="U33" i="5"/>
  <c r="AF32" i="5"/>
  <c r="AE32" i="5" s="1"/>
  <c r="U32" i="5"/>
  <c r="AF31" i="5"/>
  <c r="AE31" i="5" s="1"/>
  <c r="U31" i="5"/>
  <c r="AF30" i="5"/>
  <c r="AE30" i="5" s="1"/>
  <c r="U30" i="5"/>
  <c r="U27" i="5" s="1"/>
  <c r="AF29" i="5"/>
  <c r="AF27" i="5" s="1"/>
  <c r="AE29" i="5"/>
  <c r="Q26" i="5" l="1"/>
  <c r="R27" i="5"/>
  <c r="R26" i="5" s="1"/>
  <c r="K23" i="5" l="1"/>
  <c r="K22" i="5" s="1"/>
  <c r="L23" i="5"/>
  <c r="L22" i="5" s="1"/>
  <c r="N23" i="5"/>
  <c r="N22" i="5" s="1"/>
  <c r="O23" i="5"/>
  <c r="O22" i="5" s="1"/>
  <c r="P23" i="5"/>
  <c r="AE25" i="5" l="1"/>
  <c r="S23" i="5"/>
  <c r="S22" i="5" s="1"/>
  <c r="Z23" i="5"/>
  <c r="Z22" i="5" s="1"/>
  <c r="AG23" i="5"/>
  <c r="AG22" i="5" s="1"/>
  <c r="Q23" i="5"/>
  <c r="Q22" i="5" s="1"/>
  <c r="AE24" i="5"/>
  <c r="AE23" i="5" l="1"/>
  <c r="AE22" i="5" s="1"/>
  <c r="K18" i="5"/>
  <c r="AE21" i="5" l="1"/>
  <c r="M17" i="5"/>
  <c r="P17" i="5"/>
  <c r="AE20" i="5"/>
  <c r="AE19" i="5"/>
  <c r="AH18" i="5"/>
  <c r="AH17" i="5" s="1"/>
  <c r="AG18" i="5"/>
  <c r="AG17" i="5" s="1"/>
  <c r="AF18" i="5"/>
  <c r="AF17" i="5" s="1"/>
  <c r="AD18" i="5"/>
  <c r="AD17" i="5" s="1"/>
  <c r="AC18" i="5"/>
  <c r="AC17" i="5" s="1"/>
  <c r="AB18" i="5"/>
  <c r="AB17" i="5" s="1"/>
  <c r="AA18" i="5"/>
  <c r="AA17" i="5" s="1"/>
  <c r="Z18" i="5"/>
  <c r="Z17" i="5" s="1"/>
  <c r="Y18" i="5"/>
  <c r="Y17" i="5" s="1"/>
  <c r="Y15" i="5"/>
  <c r="U20" i="5"/>
  <c r="U19" i="5"/>
  <c r="X18" i="5"/>
  <c r="X17" i="5" s="1"/>
  <c r="W18" i="5"/>
  <c r="W17" i="5" s="1"/>
  <c r="V18" i="5"/>
  <c r="V17" i="5" s="1"/>
  <c r="Q20" i="5"/>
  <c r="Q19" i="5"/>
  <c r="AE18" i="5" l="1"/>
  <c r="AE17" i="5" s="1"/>
  <c r="AE15" i="5" s="1"/>
  <c r="AD15" i="5"/>
  <c r="AC15" i="5"/>
  <c r="W15" i="5"/>
  <c r="AB15" i="5"/>
  <c r="AH15" i="5"/>
  <c r="AF15" i="5"/>
  <c r="X15" i="5"/>
  <c r="V15" i="5"/>
  <c r="AA15" i="5"/>
  <c r="Z15" i="5"/>
  <c r="U18" i="5"/>
  <c r="U17" i="5" s="1"/>
  <c r="U15" i="5" s="1"/>
  <c r="T18" i="5"/>
  <c r="T17" i="5" s="1"/>
  <c r="S18" i="5"/>
  <c r="S17" i="5" s="1"/>
  <c r="R18" i="5"/>
  <c r="R17" i="5" s="1"/>
  <c r="O18" i="5"/>
  <c r="O17" i="5" s="1"/>
  <c r="N18" i="5"/>
  <c r="N17" i="5" s="1"/>
  <c r="L18" i="5"/>
  <c r="L17" i="5" s="1"/>
  <c r="K17" i="5"/>
  <c r="Q18" i="5" l="1"/>
  <c r="Q17" i="5" s="1"/>
  <c r="S15" i="5" l="1"/>
  <c r="L15" i="5"/>
  <c r="R15" i="5"/>
  <c r="N15" i="5"/>
  <c r="T15" i="5"/>
  <c r="O15" i="5"/>
  <c r="Q15" i="5" l="1"/>
</calcChain>
</file>

<file path=xl/sharedStrings.xml><?xml version="1.0" encoding="utf-8"?>
<sst xmlns="http://schemas.openxmlformats.org/spreadsheetml/2006/main" count="235" uniqueCount="143">
  <si>
    <t>STT</t>
  </si>
  <si>
    <t>Ghi chú</t>
  </si>
  <si>
    <t>Tổng mức đầu tư</t>
  </si>
  <si>
    <t>Tổng số (tất cả các nguồn vốn)</t>
  </si>
  <si>
    <t>Mã dự án</t>
  </si>
  <si>
    <t>TỔNG SỐ</t>
  </si>
  <si>
    <t>Thời gian khởi công - hoàn thành</t>
  </si>
  <si>
    <t>Quyết định chủ trương đầu tư</t>
  </si>
  <si>
    <t>Năm đầu tiên bố trí vốn đầu tư (không bao gồm năm bố trí vốn chuẩn bị đầu tư)</t>
  </si>
  <si>
    <t>I</t>
  </si>
  <si>
    <t>II</t>
  </si>
  <si>
    <t>Mã ngành kinh tế</t>
  </si>
  <si>
    <t>Địa điểm mở tài khoản dự án</t>
  </si>
  <si>
    <t>Nhóm dự án</t>
  </si>
  <si>
    <t>Địa điểm đầu tư</t>
  </si>
  <si>
    <t>Quy mô đầu tư</t>
  </si>
  <si>
    <t>Quyết định đầu tư</t>
  </si>
  <si>
    <t>Chủ đầu tư</t>
  </si>
  <si>
    <t>Trong đó: vốn NSĐP</t>
  </si>
  <si>
    <t>GIAO THÔNG</t>
  </si>
  <si>
    <t>(1)</t>
  </si>
  <si>
    <t>Dự án khởi công mới giai đoạn 2026 - 2030</t>
  </si>
  <si>
    <t>B</t>
  </si>
  <si>
    <t>A</t>
  </si>
  <si>
    <t>Dự án nâng cấp, mở rộng đường giao thông tuyến Lễ Quyền, phường Lý Văn Lâm</t>
  </si>
  <si>
    <t>Dự án nâng cấp, mở rộng đường giao thông tuyến Bà Cai (từ cầu Kênh Làng đến giáp ranh Giao Vàm)</t>
  </si>
  <si>
    <t>C</t>
  </si>
  <si>
    <t>2026 - 2027</t>
  </si>
  <si>
    <t>Phường Lý Văn Lâm</t>
  </si>
  <si>
    <t>3153,13m</t>
  </si>
  <si>
    <t>791/QĐ-UBND ngày 27/3/2026</t>
  </si>
  <si>
    <t>961/QĐ-UBND ngày 15/4/2026</t>
  </si>
  <si>
    <t>2.721,8m</t>
  </si>
  <si>
    <t>713/QĐ-UBND ngày 09/3/2026</t>
  </si>
  <si>
    <t>962/QĐ-UBND ngày 15/4/2026</t>
  </si>
  <si>
    <t>Danh mục nhiệm vụ, dự án</t>
  </si>
  <si>
    <t>Chi đầu tư từ nguồn thu xổ số kiến thiết</t>
  </si>
  <si>
    <t>Số quyết định, ngày, tháng, năm</t>
  </si>
  <si>
    <t>Trong đó</t>
  </si>
  <si>
    <t>Chi đầu tư XDCB tập trung trong nước (vốn NSTT)</t>
  </si>
  <si>
    <t>Chi đầu tư từ nguồn tăng thu xổ số kiến thiết năm 2025</t>
  </si>
  <si>
    <t>Dự án nâng cấp tuyến đường Nguyễn Thị Minh Khai (đoạn từ đường Lê Hồng Phong đến sông Gành Hào), phường Lý Văn Lâm</t>
  </si>
  <si>
    <t>600m</t>
  </si>
  <si>
    <t>1424/QĐ-UBND ngày 30/6/2026</t>
  </si>
  <si>
    <t>1457/QĐ-UBND ngày 06/7/2026</t>
  </si>
  <si>
    <t>NGÂN SÁCH TỈNH QUẢN LÝ</t>
  </si>
  <si>
    <t>ĐỐI ỨNG CHƯƠNG TRÌNH MỤC TIÊU QUỐC GIA XÂY DỰNG NÔNG THÔN MỚI, GIẢM NGHÈO BỀN VỮNG VÀ PHÁT TRIỂN KINH TẾ - XÃ HỘI VÙNG ĐỒNG BÀO DÂN TỘC THIỂU SỐ GIAI ĐOẠN 2026 - 2035, GIAI ĐOẠN I TỪ NĂM 2026 ĐẾN NĂM 2030</t>
  </si>
  <si>
    <t>Hỗ trợ đầu tư các công trình hạ tầng cho các phường xây dựng nông thôn mới, giảm nghèo</t>
  </si>
  <si>
    <t>HỘI ĐỒNG NHÂN DÂN</t>
  </si>
  <si>
    <t>CỘNG HÒA XÃ HỘI CHỦ NGHĨA VIỆT NAM</t>
  </si>
  <si>
    <t>Độc lập - Tự do - Hạnh phúc</t>
  </si>
  <si>
    <t>Đơn vị tính: Triệu đồng</t>
  </si>
  <si>
    <t>Kế hoạch vốn năm 2026 đã bố trí</t>
  </si>
  <si>
    <t>Điều chỉnh Kế hoạch vốn năm 2026</t>
  </si>
  <si>
    <t>Tăng (+)</t>
  </si>
  <si>
    <t>Giảm (-)</t>
  </si>
  <si>
    <t>Kế hoạch vốn năm 2026 sau điều chỉnh</t>
  </si>
  <si>
    <t>Kế hoạch đầu tư công trung hạn giai đoạn 2026 - 2030 được giao</t>
  </si>
  <si>
    <t>Ban Quản lý dự án phường</t>
  </si>
  <si>
    <t>Dự án xây dựng mới lộ giao thông tuyến kênh Bào Ráng (đoạn còn lại)</t>
  </si>
  <si>
    <t>Ban Quản lý dự án</t>
  </si>
  <si>
    <t>2256 /QĐ-UBND ngày 14/9/2026</t>
  </si>
  <si>
    <t>2146/QĐ-UBND ngày 27/8/2026</t>
  </si>
  <si>
    <t>2026-2027</t>
  </si>
  <si>
    <t>2123/QĐ-UBND ngày 26/8/2026</t>
  </si>
  <si>
    <t>- Chiều dài tuyến đường: 952,47m</t>
  </si>
  <si>
    <t>Đầu tư nâng cấp hẻm Phù Dư (đoạn từ kênh Rạch Rập đến giáp ranh khóm 4)</t>
  </si>
  <si>
    <t>Dài: 290m
Rộng: 2,5 m</t>
  </si>
  <si>
    <t>1550/QĐ-UBND ngày 22/12/2025</t>
  </si>
  <si>
    <t>1719/QĐ-UBND ngày 29/12/2025</t>
  </si>
  <si>
    <t>Đầu tư xây dựng nâng cấp, mở rộng tuyến kênh Phước Thời, khóm 5, phường Lý Văn Lâm</t>
  </si>
  <si>
    <t>Dài: 850m
Rộng: 2,5 m</t>
  </si>
  <si>
    <t>1553/QĐ-UBND ngày 22/12/2025</t>
  </si>
  <si>
    <t>1720/QĐ-UBND ngày 29/12/2025</t>
  </si>
  <si>
    <t>Đầu tư xây dựng cầu Dưỡng Lão, kênh Chín Viên</t>
  </si>
  <si>
    <t>2026</t>
  </si>
  <si>
    <t>1559/QĐ-UBND ngày 22/12/2025</t>
  </si>
  <si>
    <t>1721/QĐ-UBND ngày 29/12/2025</t>
  </si>
  <si>
    <t>Đầu tư xây dựng lộ giao thông tuyến Bào Ráng, khóm Thạnh Điền, phường Lý Văn Lâm</t>
  </si>
  <si>
    <t>1555/QĐ-UBND ngày 22/12/2025</t>
  </si>
  <si>
    <t>1718/QĐ-UBND ngày 29/12/2025</t>
  </si>
  <si>
    <t>Đầu tư xây dựng mới lộ giao thông tuyến kênh Bà Thụ, phường Lý Văn Lâm</t>
  </si>
  <si>
    <t>Dài: 900m
Rộng: 3,5 m</t>
  </si>
  <si>
    <t>Dài: 900m
Rộng: 3 m</t>
  </si>
  <si>
    <t>1554/QĐ-UBND ngày 22/12/2025</t>
  </si>
  <si>
    <t>1722/QĐ-UBND ngày 29/12/2025</t>
  </si>
  <si>
    <t>Đầu tư nâng cấp, mở rộng tuyến lộ khóm Ông Muộn (đoạn từ bến phà Ông Muộn đến cầu Bà Thụ), phường Lý Văn Lâm</t>
  </si>
  <si>
    <t>Dài: 2800m
Rộng: 4 m</t>
  </si>
  <si>
    <t>Đầu tư xây dựng cầu Lung Dừa</t>
  </si>
  <si>
    <t>1558/QĐ-UBND ngày 22/12/2025</t>
  </si>
  <si>
    <t>1547/QĐ-UBND ngày 22/12/2025</t>
  </si>
  <si>
    <t>1727/QĐ-UBND ngày 29/12/2025</t>
  </si>
  <si>
    <t>1723/QĐ-UBND ngày 29/12/2025</t>
  </si>
  <si>
    <t>Đầu tư nâng cấp tuyến đường vào khu tập thể thủy sản</t>
  </si>
  <si>
    <t>1549/QĐ-UBND ngày 22/12/2025</t>
  </si>
  <si>
    <t>1724/QĐ-UBND ngày 29/12/2025</t>
  </si>
  <si>
    <t>GIÁO DỤC ĐÀO TẠO</t>
  </si>
  <si>
    <t>Đầu tư xây dựng mới hội trường Trường Mầm non Ban Mai</t>
  </si>
  <si>
    <t>1575/QĐ-UBND ngày 23/12/2025</t>
  </si>
  <si>
    <t>1741/QĐ-UBND ngày 29/12/2025</t>
  </si>
  <si>
    <t>1577/QĐ-UBND ngày 23/12/2025</t>
  </si>
  <si>
    <t>1740/QĐ-UBND ngày 29/12/2025</t>
  </si>
  <si>
    <t>Đầu tư xây dựng Trụ sở nhà văn hóa khóm 5, phường Lý Văn Lâm</t>
  </si>
  <si>
    <t>Đầu tư xây dựng Trụ sở nhà văn hóa khóm Thạnh Điền, phường Lý Văn Lâm</t>
  </si>
  <si>
    <t>1557/QĐ-UBND ngày 22/12/2025</t>
  </si>
  <si>
    <t>1556/QĐ-UBND ngày 22/12/2025</t>
  </si>
  <si>
    <t>1726/QĐ-UBND ngày 29/12/2025</t>
  </si>
  <si>
    <t>đầu tư xây dựng kết cấu hạ tầng đường Nguyễn Mai (đoạn từ đường Lê Anh Xuân đến cuối tuyến)</t>
  </si>
  <si>
    <t>1548/QĐ-UBND ngày 22/12/2025</t>
  </si>
  <si>
    <t>1725/QĐ-UBND ngày 29/12/2025</t>
  </si>
  <si>
    <t>Đầu tư xây dựng cải tạo, sửa chữa khối 5 phòng, khối 3 phòng Trường Mầm non Ban Mai</t>
  </si>
  <si>
    <t>Xây dựng mới nhà làm việc các phòng ban</t>
  </si>
  <si>
    <t>1374/QĐ-UBND, ngày 29/6/2026</t>
  </si>
  <si>
    <t>1138/QĐ-UBND, ngày 26/5/2026</t>
  </si>
  <si>
    <t>2157/QĐ-UBND , ngày 03/9/2026</t>
  </si>
  <si>
    <t>NGÂN SÁCH PHƯỜNG QUẢN LÝ</t>
  </si>
  <si>
    <t>NHIỆM VỤ CHUẨN BỊ ĐẦU TƯ</t>
  </si>
  <si>
    <t>1.1</t>
  </si>
  <si>
    <t>1.2</t>
  </si>
  <si>
    <t>Dự án xây dựng mới lộ giao thông tuyến kênh Bà Thụ, khóm Tân Hưng (đoạn còn lại)</t>
  </si>
  <si>
    <t>KBNN khu vực XX - Phòng GD số 12</t>
  </si>
  <si>
    <t>III</t>
  </si>
  <si>
    <t>IV</t>
  </si>
  <si>
    <t>V</t>
  </si>
  <si>
    <t>8176301</t>
  </si>
  <si>
    <t>PHƯỜNG LÝ VĂN LÂM</t>
  </si>
  <si>
    <t>Phụ lục</t>
  </si>
  <si>
    <t xml:space="preserve">(Kèm theo Nghị quyết số                  /NQ-HĐND ngày           tháng 9 năm 2026 của Hội đồng nhân dân phường Lý Văn Lâm) </t>
  </si>
  <si>
    <t>- Chiều dài: 1.715 m
'- Chiều rộng mặt đường: 3,0 m</t>
  </si>
  <si>
    <t>Chiều rộng toàn mặt cầu: 4,5m</t>
  </si>
  <si>
    <t>Tổng chiều dài tuyến: 136m</t>
  </si>
  <si>
    <t>Diện tích: 250m2</t>
  </si>
  <si>
    <t>Diện tích: 650m2</t>
  </si>
  <si>
    <t>Diện tích: 112,85m2</t>
  </si>
  <si>
    <t>Diện tích: 109,2 m2</t>
  </si>
  <si>
    <t>Diện tích:
- Khối phòng ban 1: 129,27 m2;
- Khối phòng ban 2: 36,96 m2;
- Nâng cấp sân, di dơi mái che và cột điện: 59,40 m2</t>
  </si>
  <si>
    <t>Tổng chiều dài tuyến khoảng: 196,18m</t>
  </si>
  <si>
    <t>Bổ sung danh mục và điều chỉnh Kế hoạch đầu tư công năm 2026</t>
  </si>
  <si>
    <t>Ủy ban nhân dân phường phân bổ chi tiết sau khi dự án đủ điều kiện theo quy định</t>
  </si>
  <si>
    <t>HẠ TẦNG ĐÔ THỊ</t>
  </si>
  <si>
    <t>QUẢN LÝ NHÀ NƯỚC</t>
  </si>
  <si>
    <t>UBND phường Lý Văn Lâm</t>
  </si>
  <si>
    <t>UBND  phường Lý Văn Lâm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</si>
</sst>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(* #,##0_);_(* \(#,##0\);_(* &quot;-&quot;_);_(@_)"/>
    <numFmt numFmtId="43" formatCode="_(* #,##0.00_);_(* \(#,##0.00\);_(* &quot;-&quot;??_);_(@_)"/>
  </numFmts>
  <fonts count="18" x14ac:knownFonts="1"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charset val="163"/>
      <scheme val="minor"/>
    </font>
    <font>
      <i/>
      <sz val="14"/>
      <name val="Times New Roman"/>
      <family val="1"/>
    </font>
    <font>
      <i/>
      <sz val="11"/>
      <name val="Calibri"/>
      <family val="2"/>
      <charset val="163"/>
      <scheme val="minor"/>
    </font>
    <font>
      <i/>
      <sz val="13"/>
      <name val="Times New Roman"/>
      <family val="1"/>
    </font>
    <font>
      <sz val="10"/>
      <color theme="1"/>
      <name val="Times New Roman"/>
      <family val="1"/>
    </font>
    <font>
      <sz val="11"/>
      <color indexed="8"/>
      <name val="Arial"/>
      <family val="2"/>
    </font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8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14" fillId="0" borderId="0"/>
    <xf numFmtId="41" fontId="15" fillId="0" borderId="0" applyFont="0" applyFill="0" applyBorder="0" applyAlignment="0" applyProtection="0"/>
    <xf numFmtId="0" fontId="1" fillId="0" borderId="0"/>
  </cellStyleXfs>
  <cellXfs count="81">
    <xf numFmtId="0" fontId="0" fillId="0" borderId="0" xfId="0"/>
    <xf numFmtId="0" fontId="4" fillId="2" borderId="4" xfId="0" applyFont="1" applyFill="1" applyBorder="1" applyAlignment="1">
      <alignment horizontal="justify" vertical="center" wrapText="1"/>
    </xf>
    <xf numFmtId="0" fontId="4" fillId="2" borderId="4" xfId="0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right" vertical="center" wrapText="1"/>
    </xf>
    <xf numFmtId="0" fontId="4" fillId="2" borderId="0" xfId="0" applyFont="1" applyFill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3" fontId="6" fillId="2" borderId="3" xfId="0" applyNumberFormat="1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justify" vertical="center" wrapText="1"/>
    </xf>
    <xf numFmtId="0" fontId="6" fillId="2" borderId="4" xfId="0" applyFont="1" applyFill="1" applyBorder="1" applyAlignment="1">
      <alignment horizontal="justify" vertical="center" wrapText="1"/>
    </xf>
    <xf numFmtId="0" fontId="6" fillId="2" borderId="4" xfId="0" applyFont="1" applyFill="1" applyBorder="1" applyAlignment="1">
      <alignment horizontal="center" vertical="center" wrapText="1"/>
    </xf>
    <xf numFmtId="3" fontId="6" fillId="2" borderId="4" xfId="0" applyNumberFormat="1" applyFont="1" applyFill="1" applyBorder="1" applyAlignment="1">
      <alignment horizontal="right" vertical="center" wrapText="1"/>
    </xf>
    <xf numFmtId="0" fontId="6" fillId="2" borderId="4" xfId="0" quotePrefix="1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9" fillId="2" borderId="0" xfId="0" applyFont="1" applyFill="1" applyAlignment="1">
      <alignment wrapText="1"/>
    </xf>
    <xf numFmtId="0" fontId="11" fillId="2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9" fillId="2" borderId="0" xfId="0" applyFont="1" applyFill="1" applyAlignment="1">
      <alignment horizontal="center" wrapText="1"/>
    </xf>
    <xf numFmtId="3" fontId="9" fillId="2" borderId="0" xfId="0" applyNumberFormat="1" applyFont="1" applyFill="1" applyAlignment="1">
      <alignment wrapText="1"/>
    </xf>
    <xf numFmtId="3" fontId="4" fillId="2" borderId="0" xfId="0" applyNumberFormat="1" applyFont="1" applyFill="1" applyAlignment="1">
      <alignment horizontal="right" vertical="center" wrapText="1"/>
    </xf>
    <xf numFmtId="3" fontId="6" fillId="2" borderId="0" xfId="0" applyNumberFormat="1" applyFont="1" applyFill="1" applyAlignment="1">
      <alignment horizontal="right" vertical="center" wrapText="1"/>
    </xf>
    <xf numFmtId="3" fontId="6" fillId="2" borderId="0" xfId="0" applyNumberFormat="1" applyFont="1" applyFill="1" applyAlignment="1">
      <alignment wrapText="1"/>
    </xf>
    <xf numFmtId="1" fontId="6" fillId="0" borderId="4" xfId="0" applyNumberFormat="1" applyFont="1" applyBorder="1" applyAlignment="1">
      <alignment horizontal="center" vertical="center"/>
    </xf>
    <xf numFmtId="2" fontId="6" fillId="0" borderId="4" xfId="0" applyNumberFormat="1" applyFont="1" applyBorder="1" applyAlignment="1">
      <alignment horizontal="justify" vertical="center" wrapText="1"/>
    </xf>
    <xf numFmtId="3" fontId="6" fillId="0" borderId="12" xfId="5" applyNumberFormat="1" applyFont="1" applyBorder="1" applyAlignment="1" applyProtection="1">
      <alignment horizontal="right" vertical="center" wrapText="1"/>
      <protection locked="0" hidden="1"/>
    </xf>
    <xf numFmtId="3" fontId="6" fillId="0" borderId="4" xfId="4" applyNumberFormat="1" applyFont="1" applyBorder="1" applyAlignment="1">
      <alignment horizontal="right" vertical="center"/>
    </xf>
    <xf numFmtId="0" fontId="7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0" fontId="10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1" fontId="4" fillId="2" borderId="4" xfId="0" quotePrefix="1" applyNumberFormat="1" applyFont="1" applyFill="1" applyBorder="1" applyAlignment="1">
      <alignment horizontal="center" vertical="center"/>
    </xf>
    <xf numFmtId="3" fontId="4" fillId="2" borderId="4" xfId="4" applyNumberFormat="1" applyFont="1" applyFill="1" applyBorder="1" applyAlignment="1">
      <alignment horizontal="right" vertical="center"/>
    </xf>
    <xf numFmtId="0" fontId="4" fillId="2" borderId="4" xfId="0" quotePrefix="1" applyFont="1" applyFill="1" applyBorder="1" applyAlignment="1">
      <alignment horizontal="center" vertical="center" wrapText="1"/>
    </xf>
    <xf numFmtId="3" fontId="16" fillId="2" borderId="10" xfId="7" quotePrefix="1" applyNumberFormat="1" applyFont="1" applyFill="1" applyBorder="1" applyAlignment="1">
      <alignment horizontal="center" vertical="center" wrapText="1"/>
    </xf>
    <xf numFmtId="0" fontId="16" fillId="2" borderId="18" xfId="7" applyFont="1" applyFill="1" applyBorder="1" applyAlignment="1">
      <alignment horizontal="center" vertical="center" wrapText="1"/>
    </xf>
    <xf numFmtId="3" fontId="16" fillId="2" borderId="4" xfId="7" applyNumberFormat="1" applyFont="1" applyFill="1" applyBorder="1" applyAlignment="1">
      <alignment vertical="center" wrapText="1"/>
    </xf>
    <xf numFmtId="3" fontId="16" fillId="2" borderId="10" xfId="7" applyNumberFormat="1" applyFont="1" applyFill="1" applyBorder="1" applyAlignment="1">
      <alignment vertical="center" wrapText="1"/>
    </xf>
    <xf numFmtId="41" fontId="16" fillId="2" borderId="4" xfId="6" applyFont="1" applyFill="1" applyBorder="1" applyAlignment="1">
      <alignment horizontal="center" vertical="center" wrapText="1"/>
    </xf>
    <xf numFmtId="41" fontId="16" fillId="2" borderId="4" xfId="6" applyFont="1" applyFill="1" applyBorder="1" applyAlignment="1">
      <alignment vertical="center" wrapText="1"/>
    </xf>
    <xf numFmtId="3" fontId="16" fillId="2" borderId="4" xfId="7" applyNumberFormat="1" applyFont="1" applyFill="1" applyBorder="1" applyAlignment="1">
      <alignment horizontal="right" vertical="center" wrapText="1"/>
    </xf>
    <xf numFmtId="3" fontId="16" fillId="2" borderId="4" xfId="0" applyNumberFormat="1" applyFont="1" applyFill="1" applyBorder="1" applyAlignment="1">
      <alignment vertical="center" wrapText="1"/>
    </xf>
    <xf numFmtId="0" fontId="6" fillId="2" borderId="4" xfId="0" quotePrefix="1" applyFont="1" applyFill="1" applyBorder="1" applyAlignment="1">
      <alignment horizontal="justify" vertical="center" wrapText="1"/>
    </xf>
    <xf numFmtId="41" fontId="16" fillId="2" borderId="10" xfId="6" applyFont="1" applyFill="1" applyBorder="1" applyAlignment="1">
      <alignment vertical="center" wrapText="1"/>
    </xf>
    <xf numFmtId="1" fontId="17" fillId="2" borderId="0" xfId="7" applyNumberFormat="1" applyFont="1" applyFill="1" applyAlignment="1">
      <alignment horizontal="justify" vertical="center" wrapText="1"/>
    </xf>
    <xf numFmtId="3" fontId="13" fillId="2" borderId="4" xfId="7" applyNumberFormat="1" applyFont="1" applyFill="1" applyBorder="1" applyAlignment="1">
      <alignment horizontal="right" vertical="center" wrapText="1"/>
    </xf>
    <xf numFmtId="41" fontId="13" fillId="2" borderId="4" xfId="6" applyFont="1" applyFill="1" applyBorder="1" applyAlignment="1">
      <alignment horizontal="right" vertical="center" wrapText="1"/>
    </xf>
    <xf numFmtId="3" fontId="16" fillId="0" borderId="0" xfId="0" applyNumberFormat="1" applyFont="1" applyAlignment="1">
      <alignment vertical="center"/>
    </xf>
    <xf numFmtId="3" fontId="13" fillId="2" borderId="4" xfId="7" applyNumberFormat="1" applyFont="1" applyFill="1" applyBorder="1" applyAlignment="1">
      <alignment vertical="center" wrapText="1"/>
    </xf>
    <xf numFmtId="1" fontId="17" fillId="2" borderId="4" xfId="7" applyNumberFormat="1" applyFont="1" applyFill="1" applyBorder="1" applyAlignment="1">
      <alignment horizontal="justify" vertical="center" wrapText="1"/>
    </xf>
    <xf numFmtId="41" fontId="4" fillId="2" borderId="4" xfId="6" applyFont="1" applyFill="1" applyBorder="1" applyAlignment="1">
      <alignment horizontal="right" vertical="center" wrapText="1"/>
    </xf>
    <xf numFmtId="41" fontId="16" fillId="2" borderId="10" xfId="6" quotePrefix="1" applyFont="1" applyFill="1" applyBorder="1" applyAlignment="1">
      <alignment horizontal="right" vertical="center" wrapText="1"/>
    </xf>
    <xf numFmtId="41" fontId="16" fillId="2" borderId="10" xfId="6" quotePrefix="1" applyFont="1" applyFill="1" applyBorder="1" applyAlignment="1">
      <alignment horizontal="center" vertical="center" wrapText="1"/>
    </xf>
    <xf numFmtId="41" fontId="6" fillId="2" borderId="4" xfId="6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13" fillId="0" borderId="4" xfId="7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3" fontId="13" fillId="2" borderId="10" xfId="7" quotePrefix="1" applyNumberFormat="1" applyFont="1" applyFill="1" applyBorder="1" applyAlignment="1">
      <alignment horizontal="center" vertical="center" wrapText="1"/>
    </xf>
    <xf numFmtId="41" fontId="13" fillId="2" borderId="10" xfId="6" quotePrefix="1" applyFont="1" applyFill="1" applyBorder="1" applyAlignment="1">
      <alignment horizontal="center" vertical="center" wrapText="1"/>
    </xf>
    <xf numFmtId="41" fontId="4" fillId="2" borderId="4" xfId="6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right" wrapText="1"/>
    </xf>
    <xf numFmtId="0" fontId="7" fillId="2" borderId="0" xfId="0" applyFont="1" applyFill="1" applyAlignment="1">
      <alignment horizontal="center" vertical="center" wrapText="1"/>
    </xf>
  </cellXfs>
  <cellStyles count="8">
    <cellStyle name="~1 2" xfId="1"/>
    <cellStyle name="Comma [0]" xfId="6" builtinId="6"/>
    <cellStyle name="Comma 2" xfId="2"/>
    <cellStyle name="Comma 3" xfId="3"/>
    <cellStyle name="Normal" xfId="0" builtinId="0"/>
    <cellStyle name="Normal 2" xfId="4"/>
    <cellStyle name="Normal 2 2" xfId="5"/>
    <cellStyle name="Normal_Bieu mau (CV )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576945</xdr:colOff>
      <xdr:row>1</xdr:row>
      <xdr:rowOff>299357</xdr:rowOff>
    </xdr:from>
    <xdr:to>
      <xdr:col>3</xdr:col>
      <xdr:colOff>925288</xdr:colOff>
      <xdr:row>1</xdr:row>
      <xdr:rowOff>299357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6AF4BEC6-EE11-3021-932D-615560A62B3F}"/>
            </a:ext>
          </a:extLst>
        </xdr:cNvPr>
        <xdr:cNvCxnSpPr/>
      </xdr:nvCxnSpPr>
      <xdr:spPr>
        <a:xfrm>
          <a:off x="3233059" y="604157"/>
          <a:ext cx="1077686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468087</xdr:colOff>
      <xdr:row>2</xdr:row>
      <xdr:rowOff>2721</xdr:rowOff>
    </xdr:from>
    <xdr:to>
      <xdr:col>28</xdr:col>
      <xdr:colOff>413659</xdr:colOff>
      <xdr:row>2</xdr:row>
      <xdr:rowOff>2721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7F61DECA-7A0C-8EA8-14E3-48DF72720936}"/>
            </a:ext>
          </a:extLst>
        </xdr:cNvPr>
        <xdr:cNvCxnSpPr/>
      </xdr:nvCxnSpPr>
      <xdr:spPr>
        <a:xfrm>
          <a:off x="19594287" y="612321"/>
          <a:ext cx="1937658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511627</xdr:colOff>
      <xdr:row>6</xdr:row>
      <xdr:rowOff>19049</xdr:rowOff>
    </xdr:from>
    <xdr:to>
      <xdr:col>17</xdr:col>
      <xdr:colOff>478969</xdr:colOff>
      <xdr:row>6</xdr:row>
      <xdr:rowOff>19049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78400A17-760F-6761-9D36-5B1699E68D6E}"/>
            </a:ext>
          </a:extLst>
        </xdr:cNvPr>
        <xdr:cNvCxnSpPr/>
      </xdr:nvCxnSpPr>
      <xdr:spPr>
        <a:xfrm>
          <a:off x="12036877" y="1815192"/>
          <a:ext cx="181791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M167"/>
  <sheetViews>
    <sheetView tabSelected="1" topLeftCell="B1" zoomScale="70" zoomScaleNormal="70" workbookViewId="0">
      <selection activeCell="AI42" sqref="AI42"/>
    </sheetView>
  </sheetViews>
  <sheetFormatPr defaultColWidth="9.140625" defaultRowHeight="15" x14ac:dyDescent="0.25"/>
  <cols>
    <col min="1" max="1" width="5.85546875" style="14" customWidth="1"/>
    <col min="2" max="2" width="32.7109375" style="14" customWidth="1"/>
    <col min="3" max="3" width="10.7109375" style="18" customWidth="1"/>
    <col min="4" max="4" width="14.5703125" style="18" customWidth="1"/>
    <col min="5" max="6" width="5.85546875" style="18" customWidth="1"/>
    <col min="7" max="7" width="9.5703125" style="18" customWidth="1"/>
    <col min="8" max="8" width="15.28515625" style="18" customWidth="1"/>
    <col min="9" max="9" width="10" style="18" customWidth="1"/>
    <col min="10" max="10" width="14.140625" style="18" customWidth="1"/>
    <col min="11" max="11" width="14.5703125" style="14" customWidth="1"/>
    <col min="12" max="12" width="9.85546875" style="14" customWidth="1"/>
    <col min="13" max="13" width="14.140625" style="18" customWidth="1"/>
    <col min="14" max="15" width="9.85546875" style="14" customWidth="1"/>
    <col min="16" max="16" width="7.85546875" style="18" customWidth="1"/>
    <col min="17" max="19" width="10" style="14" customWidth="1"/>
    <col min="20" max="20" width="9.140625" style="14" customWidth="1"/>
    <col min="21" max="23" width="10" style="14" customWidth="1"/>
    <col min="24" max="24" width="9.140625" style="14" customWidth="1"/>
    <col min="25" max="26" width="10" style="14" customWidth="1"/>
    <col min="27" max="27" width="9.140625" style="14" customWidth="1"/>
    <col min="28" max="29" width="10" style="14" customWidth="1"/>
    <col min="30" max="30" width="9.140625" style="14" customWidth="1"/>
    <col min="31" max="33" width="10" style="14" customWidth="1"/>
    <col min="34" max="34" width="9.140625" style="14" customWidth="1"/>
    <col min="35" max="35" width="11.5703125" style="14" customWidth="1"/>
    <col min="36" max="36" width="10.7109375" style="14" customWidth="1"/>
    <col min="37" max="38" width="9.140625" style="14"/>
    <col min="39" max="39" width="9.42578125" style="14" bestFit="1" customWidth="1"/>
    <col min="40" max="16384" width="9.140625" style="14"/>
  </cols>
  <sheetData>
    <row r="1" spans="1:39" s="13" customFormat="1" ht="24" customHeight="1" x14ac:dyDescent="0.25">
      <c r="A1" s="80" t="s">
        <v>48</v>
      </c>
      <c r="B1" s="80"/>
      <c r="C1" s="80"/>
      <c r="D1" s="80"/>
      <c r="E1" s="80"/>
      <c r="F1" s="80"/>
      <c r="G1" s="80"/>
      <c r="H1" s="80"/>
      <c r="I1" s="80"/>
      <c r="J1" s="29"/>
      <c r="K1" s="29"/>
      <c r="L1" s="29"/>
      <c r="M1" s="29"/>
      <c r="N1" s="29"/>
      <c r="O1" s="29"/>
      <c r="P1" s="29"/>
      <c r="Q1" s="29"/>
      <c r="R1" s="29"/>
      <c r="S1" s="80" t="s">
        <v>49</v>
      </c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</row>
    <row r="2" spans="1:39" s="13" customFormat="1" ht="24" customHeight="1" x14ac:dyDescent="0.25">
      <c r="A2" s="80" t="s">
        <v>125</v>
      </c>
      <c r="B2" s="80"/>
      <c r="C2" s="80"/>
      <c r="D2" s="80"/>
      <c r="E2" s="80"/>
      <c r="F2" s="80"/>
      <c r="G2" s="80"/>
      <c r="H2" s="80"/>
      <c r="I2" s="80"/>
      <c r="J2" s="27"/>
      <c r="K2" s="27"/>
      <c r="L2" s="27"/>
      <c r="M2" s="27"/>
      <c r="N2" s="32"/>
      <c r="O2" s="27"/>
      <c r="P2" s="27"/>
      <c r="Q2" s="27"/>
      <c r="R2" s="27"/>
      <c r="S2" s="80" t="s">
        <v>50</v>
      </c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</row>
    <row r="3" spans="1:39" s="13" customFormat="1" ht="24" customHeight="1" x14ac:dyDescent="0.2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27"/>
      <c r="AJ3" s="27"/>
    </row>
    <row r="4" spans="1:39" s="13" customFormat="1" ht="24" customHeight="1" x14ac:dyDescent="0.25">
      <c r="A4" s="80" t="s">
        <v>126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</row>
    <row r="5" spans="1:39" s="13" customFormat="1" ht="24" customHeight="1" x14ac:dyDescent="0.25">
      <c r="A5" s="80" t="s">
        <v>137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</row>
    <row r="6" spans="1:39" s="15" customFormat="1" ht="24" customHeight="1" x14ac:dyDescent="0.25">
      <c r="A6" s="75" t="s">
        <v>127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</row>
    <row r="7" spans="1:39" s="15" customFormat="1" ht="24" customHeight="1" x14ac:dyDescent="0.25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28"/>
      <c r="AJ7" s="28"/>
    </row>
    <row r="8" spans="1:39" ht="24" customHeight="1" x14ac:dyDescent="0.25">
      <c r="A8" s="79" t="s">
        <v>51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</row>
    <row r="9" spans="1:39" s="4" customFormat="1" ht="45" customHeight="1" x14ac:dyDescent="0.2">
      <c r="A9" s="76" t="s">
        <v>0</v>
      </c>
      <c r="B9" s="76" t="s">
        <v>35</v>
      </c>
      <c r="C9" s="76" t="s">
        <v>4</v>
      </c>
      <c r="D9" s="76" t="s">
        <v>12</v>
      </c>
      <c r="E9" s="76" t="s">
        <v>11</v>
      </c>
      <c r="F9" s="76" t="s">
        <v>13</v>
      </c>
      <c r="G9" s="76" t="s">
        <v>14</v>
      </c>
      <c r="H9" s="76" t="s">
        <v>15</v>
      </c>
      <c r="I9" s="76" t="s">
        <v>6</v>
      </c>
      <c r="J9" s="65" t="s">
        <v>7</v>
      </c>
      <c r="K9" s="66"/>
      <c r="L9" s="67"/>
      <c r="M9" s="65" t="s">
        <v>16</v>
      </c>
      <c r="N9" s="66"/>
      <c r="O9" s="67"/>
      <c r="P9" s="76" t="s">
        <v>8</v>
      </c>
      <c r="Q9" s="64" t="s">
        <v>57</v>
      </c>
      <c r="R9" s="64"/>
      <c r="S9" s="64"/>
      <c r="T9" s="64"/>
      <c r="U9" s="64" t="s">
        <v>52</v>
      </c>
      <c r="V9" s="64"/>
      <c r="W9" s="64"/>
      <c r="X9" s="64"/>
      <c r="Y9" s="71" t="s">
        <v>53</v>
      </c>
      <c r="Z9" s="72"/>
      <c r="AA9" s="73"/>
      <c r="AB9" s="71" t="s">
        <v>53</v>
      </c>
      <c r="AC9" s="72"/>
      <c r="AD9" s="73"/>
      <c r="AE9" s="64" t="s">
        <v>56</v>
      </c>
      <c r="AF9" s="64"/>
      <c r="AG9" s="64"/>
      <c r="AH9" s="64"/>
      <c r="AI9" s="76" t="s">
        <v>17</v>
      </c>
      <c r="AJ9" s="76" t="s">
        <v>1</v>
      </c>
    </row>
    <row r="10" spans="1:39" s="4" customFormat="1" ht="25.5" customHeight="1" x14ac:dyDescent="0.2">
      <c r="A10" s="77"/>
      <c r="B10" s="77"/>
      <c r="C10" s="77"/>
      <c r="D10" s="77"/>
      <c r="E10" s="77"/>
      <c r="F10" s="77"/>
      <c r="G10" s="77"/>
      <c r="H10" s="77"/>
      <c r="I10" s="77"/>
      <c r="J10" s="64" t="s">
        <v>37</v>
      </c>
      <c r="K10" s="64" t="s">
        <v>2</v>
      </c>
      <c r="L10" s="64"/>
      <c r="M10" s="64" t="s">
        <v>37</v>
      </c>
      <c r="N10" s="64" t="s">
        <v>2</v>
      </c>
      <c r="O10" s="64"/>
      <c r="P10" s="77"/>
      <c r="Q10" s="64" t="s">
        <v>3</v>
      </c>
      <c r="R10" s="65" t="s">
        <v>38</v>
      </c>
      <c r="S10" s="66"/>
      <c r="T10" s="67"/>
      <c r="U10" s="64" t="s">
        <v>3</v>
      </c>
      <c r="V10" s="65" t="s">
        <v>38</v>
      </c>
      <c r="W10" s="66"/>
      <c r="X10" s="67"/>
      <c r="Y10" s="65" t="s">
        <v>54</v>
      </c>
      <c r="Z10" s="66"/>
      <c r="AA10" s="67"/>
      <c r="AB10" s="65" t="s">
        <v>55</v>
      </c>
      <c r="AC10" s="66"/>
      <c r="AD10" s="67"/>
      <c r="AE10" s="64" t="s">
        <v>3</v>
      </c>
      <c r="AF10" s="65" t="s">
        <v>38</v>
      </c>
      <c r="AG10" s="66"/>
      <c r="AH10" s="67"/>
      <c r="AI10" s="77"/>
      <c r="AJ10" s="77"/>
    </row>
    <row r="11" spans="1:39" s="4" customFormat="1" ht="25.5" customHeight="1" x14ac:dyDescent="0.2">
      <c r="A11" s="77"/>
      <c r="B11" s="77"/>
      <c r="C11" s="77"/>
      <c r="D11" s="77"/>
      <c r="E11" s="77"/>
      <c r="F11" s="77"/>
      <c r="G11" s="77"/>
      <c r="H11" s="77"/>
      <c r="I11" s="77"/>
      <c r="J11" s="64"/>
      <c r="K11" s="74" t="s">
        <v>3</v>
      </c>
      <c r="L11" s="74" t="s">
        <v>18</v>
      </c>
      <c r="M11" s="64"/>
      <c r="N11" s="74" t="s">
        <v>3</v>
      </c>
      <c r="O11" s="74" t="s">
        <v>18</v>
      </c>
      <c r="P11" s="77"/>
      <c r="Q11" s="64"/>
      <c r="R11" s="68"/>
      <c r="S11" s="69"/>
      <c r="T11" s="70"/>
      <c r="U11" s="64"/>
      <c r="V11" s="68"/>
      <c r="W11" s="69"/>
      <c r="X11" s="70"/>
      <c r="Y11" s="68"/>
      <c r="Z11" s="69"/>
      <c r="AA11" s="70"/>
      <c r="AB11" s="68"/>
      <c r="AC11" s="69"/>
      <c r="AD11" s="70"/>
      <c r="AE11" s="64"/>
      <c r="AF11" s="68"/>
      <c r="AG11" s="69"/>
      <c r="AH11" s="70"/>
      <c r="AI11" s="77"/>
      <c r="AJ11" s="77"/>
    </row>
    <row r="12" spans="1:39" s="4" customFormat="1" ht="21" customHeight="1" x14ac:dyDescent="0.2">
      <c r="A12" s="77"/>
      <c r="B12" s="77"/>
      <c r="C12" s="77"/>
      <c r="D12" s="77"/>
      <c r="E12" s="77"/>
      <c r="F12" s="77"/>
      <c r="G12" s="77"/>
      <c r="H12" s="77"/>
      <c r="I12" s="77"/>
      <c r="J12" s="64"/>
      <c r="K12" s="74"/>
      <c r="L12" s="74"/>
      <c r="M12" s="64"/>
      <c r="N12" s="74"/>
      <c r="O12" s="74"/>
      <c r="P12" s="77"/>
      <c r="Q12" s="64"/>
      <c r="R12" s="64" t="s">
        <v>39</v>
      </c>
      <c r="S12" s="64" t="s">
        <v>36</v>
      </c>
      <c r="T12" s="64" t="s">
        <v>40</v>
      </c>
      <c r="U12" s="64"/>
      <c r="V12" s="64" t="s">
        <v>39</v>
      </c>
      <c r="W12" s="64" t="s">
        <v>36</v>
      </c>
      <c r="X12" s="64" t="s">
        <v>40</v>
      </c>
      <c r="Y12" s="64" t="s">
        <v>39</v>
      </c>
      <c r="Z12" s="64" t="s">
        <v>36</v>
      </c>
      <c r="AA12" s="64" t="s">
        <v>40</v>
      </c>
      <c r="AB12" s="64" t="s">
        <v>39</v>
      </c>
      <c r="AC12" s="64" t="s">
        <v>36</v>
      </c>
      <c r="AD12" s="64" t="s">
        <v>40</v>
      </c>
      <c r="AE12" s="64"/>
      <c r="AF12" s="64" t="s">
        <v>39</v>
      </c>
      <c r="AG12" s="64" t="s">
        <v>36</v>
      </c>
      <c r="AH12" s="64" t="s">
        <v>40</v>
      </c>
      <c r="AI12" s="77"/>
      <c r="AJ12" s="77"/>
    </row>
    <row r="13" spans="1:39" s="4" customFormat="1" ht="78" customHeight="1" x14ac:dyDescent="0.2">
      <c r="A13" s="78"/>
      <c r="B13" s="78"/>
      <c r="C13" s="78"/>
      <c r="D13" s="78"/>
      <c r="E13" s="78"/>
      <c r="F13" s="78"/>
      <c r="G13" s="78"/>
      <c r="H13" s="78"/>
      <c r="I13" s="78"/>
      <c r="J13" s="64"/>
      <c r="K13" s="74"/>
      <c r="L13" s="74"/>
      <c r="M13" s="64"/>
      <c r="N13" s="74"/>
      <c r="O13" s="74"/>
      <c r="P13" s="78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78"/>
      <c r="AJ13" s="78"/>
    </row>
    <row r="14" spans="1:39" s="16" customFormat="1" ht="18.75" customHeight="1" x14ac:dyDescent="0.2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4</v>
      </c>
      <c r="G14" s="5">
        <v>5</v>
      </c>
      <c r="H14" s="5">
        <v>6</v>
      </c>
      <c r="I14" s="5">
        <v>7</v>
      </c>
      <c r="J14" s="5">
        <v>8</v>
      </c>
      <c r="K14" s="5">
        <v>9</v>
      </c>
      <c r="L14" s="5">
        <v>10</v>
      </c>
      <c r="M14" s="5">
        <v>11</v>
      </c>
      <c r="N14" s="5">
        <v>12</v>
      </c>
      <c r="O14" s="5">
        <v>13</v>
      </c>
      <c r="P14" s="5">
        <v>14</v>
      </c>
      <c r="Q14" s="5">
        <v>19</v>
      </c>
      <c r="R14" s="5">
        <v>21</v>
      </c>
      <c r="S14" s="5">
        <v>23</v>
      </c>
      <c r="T14" s="5">
        <v>25</v>
      </c>
      <c r="U14" s="5">
        <v>19</v>
      </c>
      <c r="V14" s="5">
        <v>21</v>
      </c>
      <c r="W14" s="5">
        <v>23</v>
      </c>
      <c r="X14" s="5">
        <v>25</v>
      </c>
      <c r="Y14" s="5">
        <v>21</v>
      </c>
      <c r="Z14" s="5">
        <v>23</v>
      </c>
      <c r="AA14" s="5">
        <v>25</v>
      </c>
      <c r="AB14" s="5">
        <v>21</v>
      </c>
      <c r="AC14" s="5">
        <v>23</v>
      </c>
      <c r="AD14" s="5">
        <v>25</v>
      </c>
      <c r="AE14" s="5">
        <v>19</v>
      </c>
      <c r="AF14" s="5">
        <v>21</v>
      </c>
      <c r="AG14" s="5">
        <v>23</v>
      </c>
      <c r="AH14" s="5">
        <v>25</v>
      </c>
      <c r="AI14" s="5">
        <v>27</v>
      </c>
      <c r="AJ14" s="5">
        <v>28</v>
      </c>
    </row>
    <row r="15" spans="1:39" s="17" customFormat="1" ht="31.5" customHeight="1" x14ac:dyDescent="0.2">
      <c r="A15" s="6"/>
      <c r="B15" s="6" t="s">
        <v>5</v>
      </c>
      <c r="C15" s="6"/>
      <c r="D15" s="6"/>
      <c r="E15" s="6"/>
      <c r="F15" s="6"/>
      <c r="G15" s="6"/>
      <c r="H15" s="6"/>
      <c r="I15" s="6"/>
      <c r="J15" s="6"/>
      <c r="K15" s="7">
        <f>K16+K26</f>
        <v>96363.423999999999</v>
      </c>
      <c r="L15" s="7">
        <f>L16+L26</f>
        <v>56323</v>
      </c>
      <c r="M15" s="6"/>
      <c r="N15" s="7">
        <f>N16+N26</f>
        <v>88868.290000000008</v>
      </c>
      <c r="O15" s="7">
        <f>O16+O26</f>
        <v>50834</v>
      </c>
      <c r="P15" s="6"/>
      <c r="Q15" s="7">
        <f t="shared" ref="Q15:AH15" si="0">Q16+Q26</f>
        <v>80173</v>
      </c>
      <c r="R15" s="7">
        <f t="shared" si="0"/>
        <v>15840</v>
      </c>
      <c r="S15" s="7">
        <f t="shared" si="0"/>
        <v>43068</v>
      </c>
      <c r="T15" s="7">
        <f t="shared" si="0"/>
        <v>14000</v>
      </c>
      <c r="U15" s="7">
        <f t="shared" si="0"/>
        <v>38640</v>
      </c>
      <c r="V15" s="7">
        <f t="shared" si="0"/>
        <v>15448</v>
      </c>
      <c r="W15" s="7">
        <f t="shared" si="0"/>
        <v>9192</v>
      </c>
      <c r="X15" s="7">
        <f t="shared" si="0"/>
        <v>14000</v>
      </c>
      <c r="Y15" s="7">
        <f t="shared" si="0"/>
        <v>3590</v>
      </c>
      <c r="Z15" s="7">
        <f t="shared" si="0"/>
        <v>27151</v>
      </c>
      <c r="AA15" s="7">
        <f t="shared" si="0"/>
        <v>0</v>
      </c>
      <c r="AB15" s="7">
        <f t="shared" si="0"/>
        <v>3230</v>
      </c>
      <c r="AC15" s="7">
        <f t="shared" si="0"/>
        <v>0</v>
      </c>
      <c r="AD15" s="7">
        <f t="shared" si="0"/>
        <v>0</v>
      </c>
      <c r="AE15" s="7">
        <f t="shared" si="0"/>
        <v>66500</v>
      </c>
      <c r="AF15" s="7">
        <f t="shared" si="0"/>
        <v>15808</v>
      </c>
      <c r="AG15" s="7">
        <f>AG16+AG26</f>
        <v>36692</v>
      </c>
      <c r="AH15" s="7">
        <f t="shared" si="0"/>
        <v>14000</v>
      </c>
      <c r="AI15" s="8"/>
      <c r="AJ15" s="8"/>
      <c r="AM15" s="22"/>
    </row>
    <row r="16" spans="1:39" s="17" customFormat="1" ht="31.5" customHeight="1" x14ac:dyDescent="0.2">
      <c r="A16" s="10" t="s">
        <v>23</v>
      </c>
      <c r="B16" s="9" t="s">
        <v>45</v>
      </c>
      <c r="C16" s="10"/>
      <c r="D16" s="10"/>
      <c r="E16" s="10"/>
      <c r="F16" s="10"/>
      <c r="G16" s="10"/>
      <c r="H16" s="10"/>
      <c r="I16" s="10"/>
      <c r="J16" s="10"/>
      <c r="K16" s="11">
        <f>K17+K22</f>
        <v>56323</v>
      </c>
      <c r="L16" s="11">
        <f t="shared" ref="L16:AH16" si="1">L17+L22</f>
        <v>56323</v>
      </c>
      <c r="M16" s="11">
        <f t="shared" si="1"/>
        <v>0</v>
      </c>
      <c r="N16" s="11">
        <f t="shared" si="1"/>
        <v>53397</v>
      </c>
      <c r="O16" s="11">
        <f t="shared" si="1"/>
        <v>50834</v>
      </c>
      <c r="P16" s="11">
        <f t="shared" si="1"/>
        <v>0</v>
      </c>
      <c r="Q16" s="11">
        <f t="shared" si="1"/>
        <v>48265</v>
      </c>
      <c r="R16" s="11">
        <f t="shared" si="1"/>
        <v>0</v>
      </c>
      <c r="S16" s="11">
        <f t="shared" si="1"/>
        <v>30500</v>
      </c>
      <c r="T16" s="11">
        <f t="shared" si="1"/>
        <v>14000</v>
      </c>
      <c r="U16" s="11">
        <f t="shared" si="1"/>
        <v>14000</v>
      </c>
      <c r="V16" s="11">
        <f t="shared" si="1"/>
        <v>0</v>
      </c>
      <c r="W16" s="11">
        <f t="shared" si="1"/>
        <v>0</v>
      </c>
      <c r="X16" s="11">
        <f t="shared" si="1"/>
        <v>14000</v>
      </c>
      <c r="Y16" s="11">
        <f t="shared" si="1"/>
        <v>0</v>
      </c>
      <c r="Z16" s="11">
        <f t="shared" si="1"/>
        <v>22500</v>
      </c>
      <c r="AA16" s="11">
        <f t="shared" si="1"/>
        <v>0</v>
      </c>
      <c r="AB16" s="11">
        <f t="shared" si="1"/>
        <v>0</v>
      </c>
      <c r="AC16" s="11">
        <f t="shared" si="1"/>
        <v>0</v>
      </c>
      <c r="AD16" s="11">
        <f t="shared" si="1"/>
        <v>0</v>
      </c>
      <c r="AE16" s="11">
        <f t="shared" si="1"/>
        <v>36500</v>
      </c>
      <c r="AF16" s="11">
        <f t="shared" si="1"/>
        <v>0</v>
      </c>
      <c r="AG16" s="11">
        <f>AG17+AG22</f>
        <v>22500</v>
      </c>
      <c r="AH16" s="11">
        <f t="shared" si="1"/>
        <v>14000</v>
      </c>
      <c r="AI16" s="9"/>
      <c r="AJ16" s="9"/>
    </row>
    <row r="17" spans="1:38" s="17" customFormat="1" ht="30.75" customHeight="1" x14ac:dyDescent="0.2">
      <c r="A17" s="10" t="s">
        <v>9</v>
      </c>
      <c r="B17" s="9" t="s">
        <v>19</v>
      </c>
      <c r="C17" s="10"/>
      <c r="D17" s="10"/>
      <c r="E17" s="10"/>
      <c r="F17" s="10"/>
      <c r="G17" s="10"/>
      <c r="H17" s="10"/>
      <c r="I17" s="10"/>
      <c r="J17" s="10"/>
      <c r="K17" s="11">
        <f>K18</f>
        <v>50049</v>
      </c>
      <c r="L17" s="11">
        <f t="shared" ref="L17:AH17" si="2">L18</f>
        <v>50049</v>
      </c>
      <c r="M17" s="11">
        <f t="shared" si="2"/>
        <v>0</v>
      </c>
      <c r="N17" s="11">
        <f t="shared" si="2"/>
        <v>47132</v>
      </c>
      <c r="O17" s="11">
        <f t="shared" si="2"/>
        <v>47132</v>
      </c>
      <c r="P17" s="11">
        <f t="shared" si="2"/>
        <v>0</v>
      </c>
      <c r="Q17" s="11">
        <f t="shared" si="2"/>
        <v>42000</v>
      </c>
      <c r="R17" s="11">
        <f t="shared" si="2"/>
        <v>0</v>
      </c>
      <c r="S17" s="11">
        <f t="shared" si="2"/>
        <v>28000</v>
      </c>
      <c r="T17" s="11">
        <f t="shared" si="2"/>
        <v>14000</v>
      </c>
      <c r="U17" s="11">
        <f t="shared" si="2"/>
        <v>14000</v>
      </c>
      <c r="V17" s="11">
        <f t="shared" si="2"/>
        <v>0</v>
      </c>
      <c r="W17" s="11">
        <f t="shared" si="2"/>
        <v>0</v>
      </c>
      <c r="X17" s="11">
        <f t="shared" si="2"/>
        <v>14000</v>
      </c>
      <c r="Y17" s="11">
        <f t="shared" si="2"/>
        <v>0</v>
      </c>
      <c r="Z17" s="11">
        <f t="shared" si="2"/>
        <v>20000</v>
      </c>
      <c r="AA17" s="11">
        <f t="shared" si="2"/>
        <v>0</v>
      </c>
      <c r="AB17" s="11">
        <f t="shared" si="2"/>
        <v>0</v>
      </c>
      <c r="AC17" s="11">
        <f t="shared" si="2"/>
        <v>0</v>
      </c>
      <c r="AD17" s="11">
        <f t="shared" si="2"/>
        <v>0</v>
      </c>
      <c r="AE17" s="11">
        <f t="shared" si="2"/>
        <v>34000</v>
      </c>
      <c r="AF17" s="11">
        <f t="shared" si="2"/>
        <v>0</v>
      </c>
      <c r="AG17" s="11">
        <f t="shared" si="2"/>
        <v>20000</v>
      </c>
      <c r="AH17" s="11">
        <f t="shared" si="2"/>
        <v>14000</v>
      </c>
      <c r="AI17" s="9"/>
      <c r="AJ17" s="9"/>
      <c r="AK17" s="20"/>
      <c r="AL17" s="20"/>
    </row>
    <row r="18" spans="1:38" s="17" customFormat="1" ht="30.75" customHeight="1" x14ac:dyDescent="0.2">
      <c r="A18" s="12" t="s">
        <v>20</v>
      </c>
      <c r="B18" s="9" t="s">
        <v>21</v>
      </c>
      <c r="C18" s="10"/>
      <c r="D18" s="10"/>
      <c r="E18" s="10"/>
      <c r="F18" s="10"/>
      <c r="G18" s="10"/>
      <c r="H18" s="10"/>
      <c r="I18" s="10"/>
      <c r="J18" s="10"/>
      <c r="K18" s="11">
        <f>SUM(K19:K21)</f>
        <v>50049</v>
      </c>
      <c r="L18" s="11">
        <f>SUM(L19:L21)</f>
        <v>50049</v>
      </c>
      <c r="M18" s="10"/>
      <c r="N18" s="11">
        <f>SUM(N19:N21)</f>
        <v>47132</v>
      </c>
      <c r="O18" s="11">
        <f>SUM(O19:O21)</f>
        <v>47132</v>
      </c>
      <c r="P18" s="10"/>
      <c r="Q18" s="11">
        <f t="shared" ref="Q18:AH18" si="3">SUM(Q19:Q21)</f>
        <v>42000</v>
      </c>
      <c r="R18" s="11">
        <f t="shared" si="3"/>
        <v>0</v>
      </c>
      <c r="S18" s="11">
        <f t="shared" si="3"/>
        <v>28000</v>
      </c>
      <c r="T18" s="11">
        <f t="shared" si="3"/>
        <v>14000</v>
      </c>
      <c r="U18" s="11">
        <f t="shared" si="3"/>
        <v>14000</v>
      </c>
      <c r="V18" s="11">
        <f t="shared" si="3"/>
        <v>0</v>
      </c>
      <c r="W18" s="11">
        <f t="shared" si="3"/>
        <v>0</v>
      </c>
      <c r="X18" s="11">
        <f t="shared" si="3"/>
        <v>14000</v>
      </c>
      <c r="Y18" s="11">
        <f t="shared" si="3"/>
        <v>0</v>
      </c>
      <c r="Z18" s="11">
        <f t="shared" si="3"/>
        <v>20000</v>
      </c>
      <c r="AA18" s="11">
        <f t="shared" si="3"/>
        <v>0</v>
      </c>
      <c r="AB18" s="11">
        <f t="shared" si="3"/>
        <v>0</v>
      </c>
      <c r="AC18" s="11">
        <f t="shared" si="3"/>
        <v>0</v>
      </c>
      <c r="AD18" s="11">
        <f t="shared" si="3"/>
        <v>0</v>
      </c>
      <c r="AE18" s="11">
        <f t="shared" si="3"/>
        <v>34000</v>
      </c>
      <c r="AF18" s="11">
        <f t="shared" si="3"/>
        <v>0</v>
      </c>
      <c r="AG18" s="11">
        <f t="shared" si="3"/>
        <v>20000</v>
      </c>
      <c r="AH18" s="11">
        <f t="shared" si="3"/>
        <v>14000</v>
      </c>
      <c r="AI18" s="9"/>
      <c r="AJ18" s="9"/>
      <c r="AK18" s="20"/>
      <c r="AL18" s="20"/>
    </row>
    <row r="19" spans="1:38" s="4" customFormat="1" ht="38.25" x14ac:dyDescent="0.2">
      <c r="A19" s="2">
        <v>1</v>
      </c>
      <c r="B19" s="1" t="s">
        <v>24</v>
      </c>
      <c r="C19" s="2">
        <v>8181493</v>
      </c>
      <c r="D19" s="2" t="s">
        <v>120</v>
      </c>
      <c r="E19" s="2">
        <v>292</v>
      </c>
      <c r="F19" s="2" t="s">
        <v>26</v>
      </c>
      <c r="G19" s="2" t="s">
        <v>28</v>
      </c>
      <c r="H19" s="2" t="s">
        <v>29</v>
      </c>
      <c r="I19" s="2" t="s">
        <v>27</v>
      </c>
      <c r="J19" s="2" t="s">
        <v>30</v>
      </c>
      <c r="K19" s="3">
        <v>15983</v>
      </c>
      <c r="L19" s="3">
        <v>15983</v>
      </c>
      <c r="M19" s="2" t="s">
        <v>31</v>
      </c>
      <c r="N19" s="3">
        <v>14249</v>
      </c>
      <c r="O19" s="3">
        <v>14249</v>
      </c>
      <c r="P19" s="2">
        <v>2026</v>
      </c>
      <c r="Q19" s="3">
        <f>R19+S19+T19</f>
        <v>13000</v>
      </c>
      <c r="R19" s="3"/>
      <c r="S19" s="3">
        <v>6000</v>
      </c>
      <c r="T19" s="3">
        <v>7000</v>
      </c>
      <c r="U19" s="3">
        <f>V19+W19+X19</f>
        <v>7000</v>
      </c>
      <c r="V19" s="3"/>
      <c r="W19" s="3"/>
      <c r="X19" s="3">
        <v>7000</v>
      </c>
      <c r="Y19" s="3"/>
      <c r="Z19" s="3">
        <v>5500</v>
      </c>
      <c r="AA19" s="3"/>
      <c r="AB19" s="3"/>
      <c r="AC19" s="3"/>
      <c r="AD19" s="3"/>
      <c r="AE19" s="3">
        <f>AF19+AG19+AH19</f>
        <v>12500</v>
      </c>
      <c r="AF19" s="3"/>
      <c r="AG19" s="3">
        <v>5500</v>
      </c>
      <c r="AH19" s="3">
        <v>7000</v>
      </c>
      <c r="AI19" s="1" t="s">
        <v>58</v>
      </c>
      <c r="AJ19" s="1"/>
      <c r="AK19" s="20"/>
      <c r="AL19" s="20"/>
    </row>
    <row r="20" spans="1:38" s="4" customFormat="1" ht="38.25" x14ac:dyDescent="0.2">
      <c r="A20" s="2">
        <v>2</v>
      </c>
      <c r="B20" s="1" t="s">
        <v>25</v>
      </c>
      <c r="C20" s="2">
        <v>8181489</v>
      </c>
      <c r="D20" s="2" t="s">
        <v>120</v>
      </c>
      <c r="E20" s="2">
        <v>292</v>
      </c>
      <c r="F20" s="2" t="s">
        <v>26</v>
      </c>
      <c r="G20" s="2" t="s">
        <v>28</v>
      </c>
      <c r="H20" s="2" t="s">
        <v>32</v>
      </c>
      <c r="I20" s="2" t="s">
        <v>27</v>
      </c>
      <c r="J20" s="2" t="s">
        <v>33</v>
      </c>
      <c r="K20" s="3">
        <v>16566</v>
      </c>
      <c r="L20" s="3">
        <v>16566</v>
      </c>
      <c r="M20" s="2" t="s">
        <v>34</v>
      </c>
      <c r="N20" s="3">
        <v>15490</v>
      </c>
      <c r="O20" s="3">
        <v>15490</v>
      </c>
      <c r="P20" s="2">
        <v>2026</v>
      </c>
      <c r="Q20" s="3">
        <f>R20+S20+T20</f>
        <v>14000</v>
      </c>
      <c r="R20" s="3"/>
      <c r="S20" s="3">
        <v>7000</v>
      </c>
      <c r="T20" s="3">
        <v>7000</v>
      </c>
      <c r="U20" s="3">
        <f>V20+W20+X20</f>
        <v>7000</v>
      </c>
      <c r="V20" s="3"/>
      <c r="W20" s="3"/>
      <c r="X20" s="3">
        <v>7000</v>
      </c>
      <c r="Y20" s="3"/>
      <c r="Z20" s="3">
        <v>6500</v>
      </c>
      <c r="AA20" s="3"/>
      <c r="AB20" s="3"/>
      <c r="AC20" s="3"/>
      <c r="AD20" s="3"/>
      <c r="AE20" s="3">
        <f>AF20+AG20+AH20</f>
        <v>13500</v>
      </c>
      <c r="AF20" s="3"/>
      <c r="AG20" s="3">
        <v>6500</v>
      </c>
      <c r="AH20" s="3">
        <v>7000</v>
      </c>
      <c r="AI20" s="1" t="s">
        <v>58</v>
      </c>
      <c r="AJ20" s="1"/>
      <c r="AK20" s="20"/>
      <c r="AL20" s="20"/>
    </row>
    <row r="21" spans="1:38" s="4" customFormat="1" ht="51" x14ac:dyDescent="0.2">
      <c r="A21" s="2">
        <v>3</v>
      </c>
      <c r="B21" s="1" t="s">
        <v>41</v>
      </c>
      <c r="C21" s="2">
        <v>8204513</v>
      </c>
      <c r="D21" s="2" t="s">
        <v>120</v>
      </c>
      <c r="E21" s="2">
        <v>292</v>
      </c>
      <c r="F21" s="2" t="s">
        <v>26</v>
      </c>
      <c r="G21" s="2" t="s">
        <v>28</v>
      </c>
      <c r="H21" s="2" t="s">
        <v>42</v>
      </c>
      <c r="I21" s="2" t="s">
        <v>27</v>
      </c>
      <c r="J21" s="2" t="s">
        <v>43</v>
      </c>
      <c r="K21" s="3">
        <v>17500</v>
      </c>
      <c r="L21" s="3">
        <v>17500</v>
      </c>
      <c r="M21" s="2" t="s">
        <v>44</v>
      </c>
      <c r="N21" s="3">
        <v>17393</v>
      </c>
      <c r="O21" s="3">
        <v>17393</v>
      </c>
      <c r="P21" s="2">
        <v>2026</v>
      </c>
      <c r="Q21" s="3">
        <v>15000</v>
      </c>
      <c r="R21" s="3"/>
      <c r="S21" s="3">
        <v>15000</v>
      </c>
      <c r="T21" s="3"/>
      <c r="U21" s="3"/>
      <c r="V21" s="3"/>
      <c r="W21" s="3"/>
      <c r="X21" s="3"/>
      <c r="Y21" s="3"/>
      <c r="Z21" s="3">
        <v>8000</v>
      </c>
      <c r="AA21" s="3"/>
      <c r="AB21" s="3"/>
      <c r="AC21" s="3"/>
      <c r="AD21" s="3"/>
      <c r="AE21" s="3">
        <f>AF21+AG21+AH21</f>
        <v>8000</v>
      </c>
      <c r="AF21" s="3"/>
      <c r="AG21" s="3">
        <v>8000</v>
      </c>
      <c r="AH21" s="3"/>
      <c r="AI21" s="1" t="s">
        <v>58</v>
      </c>
      <c r="AJ21" s="1"/>
      <c r="AK21" s="20"/>
      <c r="AL21" s="20"/>
    </row>
    <row r="22" spans="1:38" s="17" customFormat="1" ht="139.5" customHeight="1" x14ac:dyDescent="0.2">
      <c r="A22" s="10" t="s">
        <v>10</v>
      </c>
      <c r="B22" s="9" t="s">
        <v>46</v>
      </c>
      <c r="C22" s="10"/>
      <c r="D22" s="10"/>
      <c r="E22" s="10"/>
      <c r="F22" s="10"/>
      <c r="G22" s="10"/>
      <c r="H22" s="10"/>
      <c r="I22" s="10"/>
      <c r="J22" s="10"/>
      <c r="K22" s="25">
        <f t="shared" ref="K22:O22" si="4">K23</f>
        <v>6274</v>
      </c>
      <c r="L22" s="25">
        <f t="shared" si="4"/>
        <v>6274</v>
      </c>
      <c r="M22" s="25"/>
      <c r="N22" s="25">
        <f t="shared" si="4"/>
        <v>6265</v>
      </c>
      <c r="O22" s="25">
        <f t="shared" si="4"/>
        <v>3702</v>
      </c>
      <c r="P22" s="25"/>
      <c r="Q22" s="25">
        <f>Q23</f>
        <v>6265</v>
      </c>
      <c r="R22" s="25"/>
      <c r="S22" s="25">
        <f t="shared" ref="S22:AG22" si="5">S23</f>
        <v>2500</v>
      </c>
      <c r="T22" s="25"/>
      <c r="U22" s="25"/>
      <c r="V22" s="25"/>
      <c r="W22" s="25"/>
      <c r="X22" s="25"/>
      <c r="Y22" s="25"/>
      <c r="Z22" s="25">
        <f t="shared" si="5"/>
        <v>2500</v>
      </c>
      <c r="AA22" s="25"/>
      <c r="AB22" s="25"/>
      <c r="AC22" s="25"/>
      <c r="AD22" s="25"/>
      <c r="AE22" s="25">
        <f t="shared" si="5"/>
        <v>2500</v>
      </c>
      <c r="AF22" s="25"/>
      <c r="AG22" s="25">
        <f t="shared" si="5"/>
        <v>2500</v>
      </c>
      <c r="AH22" s="11"/>
      <c r="AI22" s="1"/>
      <c r="AJ22" s="1"/>
      <c r="AK22" s="21"/>
      <c r="AL22" s="20"/>
    </row>
    <row r="23" spans="1:38" s="17" customFormat="1" ht="38.25" x14ac:dyDescent="0.2">
      <c r="A23" s="23">
        <v>1</v>
      </c>
      <c r="B23" s="24" t="s">
        <v>47</v>
      </c>
      <c r="C23" s="10"/>
      <c r="D23" s="10"/>
      <c r="E23" s="10"/>
      <c r="F23" s="10"/>
      <c r="G23" s="10"/>
      <c r="H23" s="10"/>
      <c r="I23" s="10"/>
      <c r="J23" s="10"/>
      <c r="K23" s="26">
        <f t="shared" ref="K23" si="6">SUM(K24:K25)</f>
        <v>6274</v>
      </c>
      <c r="L23" s="26">
        <f t="shared" ref="L23" si="7">SUM(L24:L25)</f>
        <v>6274</v>
      </c>
      <c r="M23" s="26"/>
      <c r="N23" s="26">
        <f t="shared" ref="N23:P23" si="8">SUM(N24:N25)</f>
        <v>6265</v>
      </c>
      <c r="O23" s="26">
        <f t="shared" si="8"/>
        <v>3702</v>
      </c>
      <c r="P23" s="26">
        <f t="shared" si="8"/>
        <v>0</v>
      </c>
      <c r="Q23" s="26">
        <f>SUM(Q24:Q25)</f>
        <v>6265</v>
      </c>
      <c r="R23" s="26"/>
      <c r="S23" s="26">
        <f t="shared" ref="S23:AG23" si="9">SUM(S24:S25)</f>
        <v>2500</v>
      </c>
      <c r="T23" s="26"/>
      <c r="U23" s="26"/>
      <c r="V23" s="26"/>
      <c r="W23" s="26"/>
      <c r="X23" s="26"/>
      <c r="Y23" s="26"/>
      <c r="Z23" s="26">
        <f t="shared" si="9"/>
        <v>2500</v>
      </c>
      <c r="AA23" s="26"/>
      <c r="AB23" s="26"/>
      <c r="AC23" s="26"/>
      <c r="AD23" s="26"/>
      <c r="AE23" s="26">
        <f t="shared" si="9"/>
        <v>2500</v>
      </c>
      <c r="AF23" s="26"/>
      <c r="AG23" s="26">
        <f t="shared" si="9"/>
        <v>2500</v>
      </c>
      <c r="AH23" s="11"/>
      <c r="AI23" s="1"/>
      <c r="AJ23" s="1"/>
      <c r="AK23" s="21"/>
      <c r="AL23" s="20"/>
    </row>
    <row r="24" spans="1:38" s="4" customFormat="1" ht="38.25" x14ac:dyDescent="0.2">
      <c r="A24" s="33" t="s">
        <v>117</v>
      </c>
      <c r="B24" s="1" t="s">
        <v>59</v>
      </c>
      <c r="C24" s="2">
        <v>8215938</v>
      </c>
      <c r="D24" s="2" t="s">
        <v>120</v>
      </c>
      <c r="E24" s="2">
        <v>292</v>
      </c>
      <c r="F24" s="2" t="s">
        <v>26</v>
      </c>
      <c r="G24" s="2" t="s">
        <v>28</v>
      </c>
      <c r="H24" s="35" t="s">
        <v>65</v>
      </c>
      <c r="I24" s="2" t="s">
        <v>63</v>
      </c>
      <c r="J24" s="2" t="s">
        <v>64</v>
      </c>
      <c r="K24" s="3">
        <v>1860</v>
      </c>
      <c r="L24" s="3">
        <v>1860</v>
      </c>
      <c r="M24" s="2" t="s">
        <v>114</v>
      </c>
      <c r="N24" s="3">
        <v>1851</v>
      </c>
      <c r="O24" s="3">
        <v>1851</v>
      </c>
      <c r="P24" s="2"/>
      <c r="Q24" s="3">
        <v>1851</v>
      </c>
      <c r="R24" s="3"/>
      <c r="S24" s="3">
        <v>1851</v>
      </c>
      <c r="T24" s="3"/>
      <c r="U24" s="3"/>
      <c r="V24" s="3"/>
      <c r="W24" s="34"/>
      <c r="X24" s="3"/>
      <c r="Y24" s="3"/>
      <c r="Z24" s="3">
        <v>1851</v>
      </c>
      <c r="AA24" s="3"/>
      <c r="AB24" s="3"/>
      <c r="AC24" s="34"/>
      <c r="AD24" s="3"/>
      <c r="AE24" s="3">
        <f>AF24+AG24+AH24</f>
        <v>1851</v>
      </c>
      <c r="AF24" s="3"/>
      <c r="AG24" s="3">
        <v>1851</v>
      </c>
      <c r="AH24" s="3"/>
      <c r="AI24" s="1" t="s">
        <v>60</v>
      </c>
      <c r="AJ24" s="1"/>
      <c r="AK24" s="20"/>
      <c r="AL24" s="20"/>
    </row>
    <row r="25" spans="1:38" s="4" customFormat="1" ht="102" customHeight="1" x14ac:dyDescent="0.2">
      <c r="A25" s="33" t="s">
        <v>118</v>
      </c>
      <c r="B25" s="1" t="s">
        <v>119</v>
      </c>
      <c r="C25" s="2">
        <v>8217659</v>
      </c>
      <c r="D25" s="2" t="s">
        <v>120</v>
      </c>
      <c r="E25" s="2">
        <v>292</v>
      </c>
      <c r="F25" s="2" t="s">
        <v>26</v>
      </c>
      <c r="G25" s="2" t="s">
        <v>28</v>
      </c>
      <c r="H25" s="35" t="s">
        <v>128</v>
      </c>
      <c r="I25" s="2" t="s">
        <v>63</v>
      </c>
      <c r="J25" s="2" t="s">
        <v>62</v>
      </c>
      <c r="K25" s="3">
        <v>4414</v>
      </c>
      <c r="L25" s="3">
        <v>4414</v>
      </c>
      <c r="M25" s="2" t="s">
        <v>61</v>
      </c>
      <c r="N25" s="3">
        <v>4414</v>
      </c>
      <c r="O25" s="3">
        <v>1851</v>
      </c>
      <c r="P25" s="2"/>
      <c r="Q25" s="3">
        <v>4414</v>
      </c>
      <c r="R25" s="3"/>
      <c r="S25" s="34">
        <v>649</v>
      </c>
      <c r="T25" s="3"/>
      <c r="U25" s="3"/>
      <c r="V25" s="3"/>
      <c r="W25" s="34"/>
      <c r="X25" s="3"/>
      <c r="Y25" s="3"/>
      <c r="Z25" s="34">
        <v>649</v>
      </c>
      <c r="AA25" s="3"/>
      <c r="AB25" s="3"/>
      <c r="AC25" s="34"/>
      <c r="AD25" s="3"/>
      <c r="AE25" s="3">
        <f>AF25+AG25+AH25</f>
        <v>649</v>
      </c>
      <c r="AF25" s="3"/>
      <c r="AG25" s="34">
        <v>649</v>
      </c>
      <c r="AH25" s="3"/>
      <c r="AI25" s="1" t="s">
        <v>60</v>
      </c>
      <c r="AJ25" s="1"/>
      <c r="AK25" s="20"/>
      <c r="AL25" s="20"/>
    </row>
    <row r="26" spans="1:38" s="17" customFormat="1" ht="95.25" customHeight="1" x14ac:dyDescent="0.2">
      <c r="A26" s="10" t="s">
        <v>22</v>
      </c>
      <c r="B26" s="9" t="s">
        <v>115</v>
      </c>
      <c r="C26" s="10"/>
      <c r="D26" s="10"/>
      <c r="E26" s="10"/>
      <c r="F26" s="10"/>
      <c r="G26" s="10"/>
      <c r="H26" s="10"/>
      <c r="I26" s="10"/>
      <c r="J26" s="10"/>
      <c r="K26" s="11">
        <f>K27+K36+K39+K43+K45</f>
        <v>40040.424000000006</v>
      </c>
      <c r="L26" s="11"/>
      <c r="M26" s="10"/>
      <c r="N26" s="11">
        <f>N27+N36+N39+N43+N45</f>
        <v>35471.29</v>
      </c>
      <c r="O26" s="11"/>
      <c r="P26" s="11">
        <f>P27+P36+P39+P43+P45</f>
        <v>16208</v>
      </c>
      <c r="Q26" s="11">
        <f>Q27+Q36+Q39+Q43+Q45</f>
        <v>31908</v>
      </c>
      <c r="R26" s="11">
        <f>R27+R36+R39+R43+R45</f>
        <v>15840</v>
      </c>
      <c r="S26" s="11">
        <f>S27+S36+S39+S43+S45</f>
        <v>12568</v>
      </c>
      <c r="T26" s="11"/>
      <c r="U26" s="11">
        <f>U27+U36+U39+U43+U45</f>
        <v>24640</v>
      </c>
      <c r="V26" s="11">
        <f>V27+V36+V39+V43+V45</f>
        <v>15448</v>
      </c>
      <c r="W26" s="11">
        <f>W27+W36+W39+W43+W45</f>
        <v>9192</v>
      </c>
      <c r="X26" s="11"/>
      <c r="Y26" s="11">
        <f>Y27+Y36+Y39+Y43+Y45</f>
        <v>3590</v>
      </c>
      <c r="Z26" s="11">
        <f>Z27+Z36+Z39+Z43+Z45</f>
        <v>4651</v>
      </c>
      <c r="AA26" s="11"/>
      <c r="AB26" s="11">
        <f>AB27+AB36+AB39+AB43+AB45</f>
        <v>3230</v>
      </c>
      <c r="AC26" s="11"/>
      <c r="AD26" s="11"/>
      <c r="AE26" s="11">
        <f>AE27+AE36+AE39+AE43+AE45</f>
        <v>30000</v>
      </c>
      <c r="AF26" s="11">
        <f>AF27+AF36+AF39+AF43+AF45</f>
        <v>15808</v>
      </c>
      <c r="AG26" s="11">
        <f>AG27+AG36+AG39+AG43+AG45</f>
        <v>14192</v>
      </c>
      <c r="AH26" s="11"/>
      <c r="AI26" s="1"/>
      <c r="AJ26" s="1"/>
      <c r="AK26" s="20"/>
      <c r="AL26" s="20"/>
    </row>
    <row r="27" spans="1:38" s="17" customFormat="1" ht="26.45" customHeight="1" x14ac:dyDescent="0.2">
      <c r="A27" s="10" t="s">
        <v>9</v>
      </c>
      <c r="B27" s="9" t="s">
        <v>19</v>
      </c>
      <c r="C27" s="10"/>
      <c r="D27" s="10"/>
      <c r="E27" s="10"/>
      <c r="F27" s="10"/>
      <c r="G27" s="10"/>
      <c r="H27" s="10"/>
      <c r="I27" s="10"/>
      <c r="J27" s="10"/>
      <c r="K27" s="11">
        <f>SUM(K28:K35)</f>
        <v>30038.694</v>
      </c>
      <c r="L27" s="11"/>
      <c r="M27" s="11"/>
      <c r="N27" s="11">
        <f t="shared" ref="N27:AG27" si="10">SUM(N28:N35)</f>
        <v>25952.679</v>
      </c>
      <c r="O27" s="11"/>
      <c r="P27" s="11">
        <f t="shared" si="10"/>
        <v>16208</v>
      </c>
      <c r="Q27" s="11">
        <f t="shared" si="10"/>
        <v>20742</v>
      </c>
      <c r="R27" s="11">
        <f t="shared" si="10"/>
        <v>9523</v>
      </c>
      <c r="S27" s="11">
        <f t="shared" si="10"/>
        <v>11219</v>
      </c>
      <c r="T27" s="11"/>
      <c r="U27" s="11">
        <f t="shared" si="10"/>
        <v>17292</v>
      </c>
      <c r="V27" s="11">
        <f t="shared" si="10"/>
        <v>9100</v>
      </c>
      <c r="W27" s="11">
        <f t="shared" si="10"/>
        <v>8192</v>
      </c>
      <c r="X27" s="11"/>
      <c r="Y27" s="11">
        <f t="shared" si="10"/>
        <v>2121</v>
      </c>
      <c r="Z27" s="11">
        <f t="shared" si="10"/>
        <v>3027</v>
      </c>
      <c r="AA27" s="11"/>
      <c r="AB27" s="11">
        <f t="shared" si="10"/>
        <v>1730</v>
      </c>
      <c r="AC27" s="11"/>
      <c r="AD27" s="11"/>
      <c r="AE27" s="11">
        <f t="shared" si="10"/>
        <v>20510</v>
      </c>
      <c r="AF27" s="11">
        <f t="shared" si="10"/>
        <v>9491</v>
      </c>
      <c r="AG27" s="11">
        <f t="shared" si="10"/>
        <v>11019</v>
      </c>
      <c r="AH27" s="11"/>
      <c r="AI27" s="1"/>
      <c r="AJ27" s="1"/>
      <c r="AK27" s="20"/>
      <c r="AL27" s="20"/>
    </row>
    <row r="28" spans="1:38" s="4" customFormat="1" ht="47.25" x14ac:dyDescent="0.2">
      <c r="A28" s="2">
        <v>1</v>
      </c>
      <c r="B28" s="1" t="s">
        <v>66</v>
      </c>
      <c r="C28" s="56">
        <v>8175141</v>
      </c>
      <c r="D28" s="2" t="s">
        <v>120</v>
      </c>
      <c r="E28" s="2">
        <v>292</v>
      </c>
      <c r="F28" s="2" t="s">
        <v>26</v>
      </c>
      <c r="G28" s="2"/>
      <c r="H28" s="2" t="s">
        <v>67</v>
      </c>
      <c r="I28" s="2">
        <v>2026</v>
      </c>
      <c r="J28" s="36" t="s">
        <v>68</v>
      </c>
      <c r="K28" s="52">
        <v>670</v>
      </c>
      <c r="L28" s="3"/>
      <c r="M28" s="36" t="s">
        <v>69</v>
      </c>
      <c r="N28" s="3">
        <v>511</v>
      </c>
      <c r="O28" s="3"/>
      <c r="P28" s="2">
        <v>2026</v>
      </c>
      <c r="Q28" s="3">
        <v>500</v>
      </c>
      <c r="R28" s="3">
        <v>500</v>
      </c>
      <c r="S28" s="3"/>
      <c r="T28" s="3"/>
      <c r="U28" s="3">
        <v>500</v>
      </c>
      <c r="V28" s="3">
        <v>500</v>
      </c>
      <c r="W28" s="3"/>
      <c r="X28" s="3"/>
      <c r="Y28" s="3"/>
      <c r="Z28" s="3"/>
      <c r="AA28" s="3"/>
      <c r="AB28" s="3">
        <v>32</v>
      </c>
      <c r="AC28" s="3"/>
      <c r="AD28" s="3"/>
      <c r="AE28" s="3">
        <v>468</v>
      </c>
      <c r="AF28" s="3">
        <v>468</v>
      </c>
      <c r="AG28" s="3"/>
      <c r="AH28" s="3"/>
      <c r="AI28" s="1" t="s">
        <v>141</v>
      </c>
      <c r="AJ28" s="1"/>
      <c r="AK28" s="20"/>
      <c r="AL28" s="20"/>
    </row>
    <row r="29" spans="1:38" s="4" customFormat="1" ht="47.25" x14ac:dyDescent="0.2">
      <c r="A29" s="2">
        <v>2</v>
      </c>
      <c r="B29" s="1" t="s">
        <v>70</v>
      </c>
      <c r="C29" s="56">
        <v>8175596</v>
      </c>
      <c r="D29" s="2" t="s">
        <v>120</v>
      </c>
      <c r="E29" s="2">
        <v>292</v>
      </c>
      <c r="F29" s="2" t="s">
        <v>26</v>
      </c>
      <c r="G29" s="2"/>
      <c r="H29" s="37" t="s">
        <v>71</v>
      </c>
      <c r="I29" s="2">
        <v>2026</v>
      </c>
      <c r="J29" s="36" t="s">
        <v>72</v>
      </c>
      <c r="K29" s="52">
        <v>2267</v>
      </c>
      <c r="L29" s="3"/>
      <c r="M29" s="36" t="s">
        <v>73</v>
      </c>
      <c r="N29" s="3">
        <v>2262</v>
      </c>
      <c r="O29" s="3"/>
      <c r="P29" s="2">
        <v>2026</v>
      </c>
      <c r="Q29" s="40">
        <f t="shared" ref="Q29:Q32" si="11">R29+S29</f>
        <v>2086</v>
      </c>
      <c r="R29" s="41">
        <f>600+486</f>
        <v>1086</v>
      </c>
      <c r="S29" s="39">
        <v>1000</v>
      </c>
      <c r="T29" s="3"/>
      <c r="U29" s="3">
        <v>1600</v>
      </c>
      <c r="V29" s="39">
        <v>600</v>
      </c>
      <c r="W29" s="39">
        <v>1000</v>
      </c>
      <c r="X29" s="3"/>
      <c r="Y29" s="3">
        <v>486</v>
      </c>
      <c r="Z29" s="3"/>
      <c r="AA29" s="3"/>
      <c r="AB29" s="3"/>
      <c r="AC29" s="3"/>
      <c r="AD29" s="3"/>
      <c r="AE29" s="40">
        <f t="shared" ref="AE29:AE32" si="12">AF29+AG29</f>
        <v>2086</v>
      </c>
      <c r="AF29" s="41">
        <f>600+486</f>
        <v>1086</v>
      </c>
      <c r="AG29" s="39">
        <v>1000</v>
      </c>
      <c r="AH29" s="3"/>
      <c r="AI29" s="1" t="s">
        <v>141</v>
      </c>
      <c r="AJ29" s="1"/>
      <c r="AK29" s="20"/>
      <c r="AL29" s="20"/>
    </row>
    <row r="30" spans="1:38" s="17" customFormat="1" ht="47.25" x14ac:dyDescent="0.2">
      <c r="A30" s="2">
        <v>3</v>
      </c>
      <c r="B30" s="1" t="s">
        <v>74</v>
      </c>
      <c r="C30" s="56">
        <v>8177105</v>
      </c>
      <c r="D30" s="2" t="s">
        <v>120</v>
      </c>
      <c r="E30" s="2">
        <v>292</v>
      </c>
      <c r="F30" s="2" t="s">
        <v>26</v>
      </c>
      <c r="G30" s="10"/>
      <c r="H30" s="2" t="s">
        <v>129</v>
      </c>
      <c r="I30" s="61" t="s">
        <v>75</v>
      </c>
      <c r="J30" s="36" t="s">
        <v>76</v>
      </c>
      <c r="K30" s="53">
        <v>3000</v>
      </c>
      <c r="L30" s="36"/>
      <c r="M30" s="36" t="s">
        <v>77</v>
      </c>
      <c r="N30" s="38">
        <v>2351.828</v>
      </c>
      <c r="O30" s="11"/>
      <c r="P30" s="2">
        <v>2026</v>
      </c>
      <c r="Q30" s="40">
        <f t="shared" si="11"/>
        <v>2248</v>
      </c>
      <c r="R30" s="41">
        <f>1100+148</f>
        <v>1248</v>
      </c>
      <c r="S30" s="39">
        <v>1000</v>
      </c>
      <c r="T30" s="11"/>
      <c r="U30" s="38">
        <f t="shared" ref="U30:U35" si="13">V30+W30</f>
        <v>2100</v>
      </c>
      <c r="V30" s="38">
        <v>1100</v>
      </c>
      <c r="W30" s="39">
        <v>1000</v>
      </c>
      <c r="X30" s="11"/>
      <c r="Y30" s="38">
        <v>148</v>
      </c>
      <c r="Z30" s="11"/>
      <c r="AA30" s="11"/>
      <c r="AB30" s="11"/>
      <c r="AC30" s="11"/>
      <c r="AD30" s="11"/>
      <c r="AE30" s="40">
        <f t="shared" si="12"/>
        <v>2248</v>
      </c>
      <c r="AF30" s="41">
        <f>1100+148</f>
        <v>1248</v>
      </c>
      <c r="AG30" s="39">
        <v>1000</v>
      </c>
      <c r="AH30" s="11"/>
      <c r="AI30" s="1" t="s">
        <v>141</v>
      </c>
      <c r="AJ30" s="1"/>
      <c r="AK30" s="20"/>
      <c r="AL30" s="20"/>
    </row>
    <row r="31" spans="1:38" s="17" customFormat="1" ht="47.25" x14ac:dyDescent="0.2">
      <c r="A31" s="2">
        <v>4</v>
      </c>
      <c r="B31" s="1" t="s">
        <v>78</v>
      </c>
      <c r="C31" s="56">
        <v>8174676</v>
      </c>
      <c r="D31" s="2" t="s">
        <v>120</v>
      </c>
      <c r="E31" s="2">
        <v>292</v>
      </c>
      <c r="F31" s="2" t="s">
        <v>26</v>
      </c>
      <c r="G31" s="10"/>
      <c r="H31" s="37" t="s">
        <v>82</v>
      </c>
      <c r="I31" s="61" t="s">
        <v>75</v>
      </c>
      <c r="J31" s="36" t="s">
        <v>79</v>
      </c>
      <c r="K31" s="53">
        <v>3063.8809999999999</v>
      </c>
      <c r="L31" s="11"/>
      <c r="M31" s="36" t="s">
        <v>80</v>
      </c>
      <c r="N31" s="38">
        <v>3049.9070000000002</v>
      </c>
      <c r="O31" s="11"/>
      <c r="P31" s="2">
        <v>2026</v>
      </c>
      <c r="Q31" s="40">
        <f t="shared" si="11"/>
        <v>2940</v>
      </c>
      <c r="R31" s="41">
        <f>1200+740</f>
        <v>1940</v>
      </c>
      <c r="S31" s="39">
        <v>1000</v>
      </c>
      <c r="T31" s="11"/>
      <c r="U31" s="38">
        <f t="shared" si="13"/>
        <v>2200</v>
      </c>
      <c r="V31" s="38">
        <v>1200</v>
      </c>
      <c r="W31" s="39">
        <v>1000</v>
      </c>
      <c r="X31" s="11"/>
      <c r="Y31" s="38">
        <v>740</v>
      </c>
      <c r="Z31" s="11"/>
      <c r="AA31" s="11"/>
      <c r="AB31" s="11"/>
      <c r="AC31" s="11"/>
      <c r="AD31" s="11"/>
      <c r="AE31" s="40">
        <f t="shared" si="12"/>
        <v>2940</v>
      </c>
      <c r="AF31" s="41">
        <f>1200+740</f>
        <v>1940</v>
      </c>
      <c r="AG31" s="39">
        <v>1000</v>
      </c>
      <c r="AH31" s="11"/>
      <c r="AI31" s="1" t="s">
        <v>141</v>
      </c>
      <c r="AJ31" s="1"/>
      <c r="AK31" s="20"/>
      <c r="AL31" s="20"/>
    </row>
    <row r="32" spans="1:38" s="17" customFormat="1" ht="47.25" x14ac:dyDescent="0.2">
      <c r="A32" s="2">
        <v>5</v>
      </c>
      <c r="B32" s="1" t="s">
        <v>81</v>
      </c>
      <c r="C32" s="57">
        <v>8175594</v>
      </c>
      <c r="D32" s="2" t="s">
        <v>120</v>
      </c>
      <c r="E32" s="2">
        <v>292</v>
      </c>
      <c r="F32" s="2" t="s">
        <v>26</v>
      </c>
      <c r="G32" s="10"/>
      <c r="H32" s="37" t="s">
        <v>83</v>
      </c>
      <c r="I32" s="61" t="s">
        <v>75</v>
      </c>
      <c r="J32" s="36" t="s">
        <v>84</v>
      </c>
      <c r="K32" s="53">
        <v>2262</v>
      </c>
      <c r="L32" s="11"/>
      <c r="M32" s="36" t="s">
        <v>85</v>
      </c>
      <c r="N32" s="38">
        <v>2249.5810000000001</v>
      </c>
      <c r="O32" s="11"/>
      <c r="P32" s="2">
        <v>2026</v>
      </c>
      <c r="Q32" s="40">
        <f t="shared" si="11"/>
        <v>2106</v>
      </c>
      <c r="R32" s="41">
        <f>600+506</f>
        <v>1106</v>
      </c>
      <c r="S32" s="39">
        <v>1000</v>
      </c>
      <c r="T32" s="11"/>
      <c r="U32" s="38">
        <f t="shared" si="13"/>
        <v>1600</v>
      </c>
      <c r="V32" s="38">
        <v>600</v>
      </c>
      <c r="W32" s="39">
        <v>1000</v>
      </c>
      <c r="X32" s="11"/>
      <c r="Y32" s="38">
        <v>506</v>
      </c>
      <c r="Z32" s="11"/>
      <c r="AA32" s="11"/>
      <c r="AB32" s="11"/>
      <c r="AC32" s="11"/>
      <c r="AD32" s="11"/>
      <c r="AE32" s="40">
        <f t="shared" si="12"/>
        <v>2106</v>
      </c>
      <c r="AF32" s="41">
        <f>600+506</f>
        <v>1106</v>
      </c>
      <c r="AG32" s="39">
        <v>1000</v>
      </c>
      <c r="AH32" s="11"/>
      <c r="AI32" s="1" t="s">
        <v>141</v>
      </c>
      <c r="AJ32" s="1"/>
      <c r="AK32" s="20"/>
      <c r="AL32" s="20"/>
    </row>
    <row r="33" spans="1:38" s="17" customFormat="1" ht="51" x14ac:dyDescent="0.2">
      <c r="A33" s="2">
        <v>6</v>
      </c>
      <c r="B33" s="1" t="s">
        <v>86</v>
      </c>
      <c r="C33" s="58" t="s">
        <v>124</v>
      </c>
      <c r="D33" s="2" t="s">
        <v>120</v>
      </c>
      <c r="E33" s="2">
        <v>292</v>
      </c>
      <c r="F33" s="2" t="s">
        <v>26</v>
      </c>
      <c r="G33" s="10"/>
      <c r="H33" s="37" t="s">
        <v>87</v>
      </c>
      <c r="I33" s="61" t="s">
        <v>63</v>
      </c>
      <c r="J33" s="36" t="s">
        <v>90</v>
      </c>
      <c r="K33" s="54">
        <v>12938.867</v>
      </c>
      <c r="L33" s="11"/>
      <c r="M33" s="36" t="s">
        <v>91</v>
      </c>
      <c r="N33" s="38">
        <v>10596.458000000001</v>
      </c>
      <c r="O33" s="11"/>
      <c r="P33" s="2">
        <v>2026</v>
      </c>
      <c r="Q33" s="40">
        <f>R33+S33</f>
        <v>6546</v>
      </c>
      <c r="R33" s="41">
        <f>3000-1698</f>
        <v>1302</v>
      </c>
      <c r="S33" s="38">
        <f>3192+2052</f>
        <v>5244</v>
      </c>
      <c r="T33" s="11"/>
      <c r="U33" s="38">
        <f t="shared" si="13"/>
        <v>6192</v>
      </c>
      <c r="V33" s="38">
        <v>3000</v>
      </c>
      <c r="W33" s="38">
        <v>3192</v>
      </c>
      <c r="X33" s="11"/>
      <c r="Y33" s="11"/>
      <c r="Z33" s="3">
        <v>2052</v>
      </c>
      <c r="AA33" s="11"/>
      <c r="AB33" s="38">
        <v>1698</v>
      </c>
      <c r="AC33" s="11"/>
      <c r="AD33" s="11"/>
      <c r="AE33" s="40">
        <f>AF33+AG33</f>
        <v>6346</v>
      </c>
      <c r="AF33" s="41">
        <f>3000-1698</f>
        <v>1302</v>
      </c>
      <c r="AG33" s="38">
        <f>3192+2052-200</f>
        <v>5044</v>
      </c>
      <c r="AH33" s="11"/>
      <c r="AI33" s="1" t="s">
        <v>60</v>
      </c>
      <c r="AJ33" s="1"/>
      <c r="AK33" s="20"/>
      <c r="AL33" s="20"/>
    </row>
    <row r="34" spans="1:38" s="17" customFormat="1" ht="26.45" customHeight="1" x14ac:dyDescent="0.2">
      <c r="A34" s="2">
        <v>7</v>
      </c>
      <c r="B34" s="1" t="s">
        <v>88</v>
      </c>
      <c r="C34" s="56">
        <v>8175595</v>
      </c>
      <c r="D34" s="2" t="s">
        <v>120</v>
      </c>
      <c r="E34" s="2">
        <v>292</v>
      </c>
      <c r="F34" s="2" t="s">
        <v>26</v>
      </c>
      <c r="G34" s="10"/>
      <c r="H34" s="10"/>
      <c r="I34" s="61" t="s">
        <v>75</v>
      </c>
      <c r="J34" s="36" t="s">
        <v>89</v>
      </c>
      <c r="K34" s="54">
        <v>2325.2750000000001</v>
      </c>
      <c r="L34" s="11"/>
      <c r="M34" s="36" t="s">
        <v>92</v>
      </c>
      <c r="N34" s="38">
        <v>2014.4380000000001</v>
      </c>
      <c r="O34" s="11"/>
      <c r="P34" s="2">
        <v>2026</v>
      </c>
      <c r="Q34" s="40">
        <f t="shared" ref="Q34:Q35" si="14">R34+S34</f>
        <v>1841</v>
      </c>
      <c r="R34" s="41">
        <f>600+241</f>
        <v>841</v>
      </c>
      <c r="S34" s="38">
        <v>1000</v>
      </c>
      <c r="T34" s="11"/>
      <c r="U34" s="38">
        <f t="shared" si="13"/>
        <v>1600</v>
      </c>
      <c r="V34" s="38">
        <v>600</v>
      </c>
      <c r="W34" s="38">
        <v>1000</v>
      </c>
      <c r="X34" s="11"/>
      <c r="Y34" s="38">
        <v>241</v>
      </c>
      <c r="Z34" s="11"/>
      <c r="AA34" s="11"/>
      <c r="AB34" s="40"/>
      <c r="AC34" s="41"/>
      <c r="AD34" s="38"/>
      <c r="AE34" s="40">
        <f t="shared" ref="AE34:AE35" si="15">AF34+AG34</f>
        <v>1841</v>
      </c>
      <c r="AF34" s="41">
        <f>600+241</f>
        <v>841</v>
      </c>
      <c r="AG34" s="38">
        <v>1000</v>
      </c>
      <c r="AH34" s="11"/>
      <c r="AI34" s="1" t="s">
        <v>141</v>
      </c>
      <c r="AJ34" s="1"/>
      <c r="AK34" s="20"/>
      <c r="AL34" s="20"/>
    </row>
    <row r="35" spans="1:38" s="17" customFormat="1" ht="47.25" x14ac:dyDescent="0.2">
      <c r="A35" s="2">
        <v>8</v>
      </c>
      <c r="B35" s="1" t="s">
        <v>93</v>
      </c>
      <c r="C35" s="59">
        <v>8179715</v>
      </c>
      <c r="D35" s="2" t="s">
        <v>120</v>
      </c>
      <c r="E35" s="2">
        <v>292</v>
      </c>
      <c r="F35" s="2" t="s">
        <v>26</v>
      </c>
      <c r="G35" s="10"/>
      <c r="H35" s="2" t="s">
        <v>130</v>
      </c>
      <c r="I35" s="2">
        <v>2026</v>
      </c>
      <c r="J35" s="36" t="s">
        <v>94</v>
      </c>
      <c r="K35" s="40">
        <v>3511.6709999999998</v>
      </c>
      <c r="L35" s="11"/>
      <c r="M35" s="36" t="s">
        <v>95</v>
      </c>
      <c r="N35" s="38">
        <v>2917.4670000000001</v>
      </c>
      <c r="O35" s="11"/>
      <c r="P35" s="2">
        <v>2026</v>
      </c>
      <c r="Q35" s="40">
        <f t="shared" si="14"/>
        <v>2475</v>
      </c>
      <c r="R35" s="3">
        <v>1500</v>
      </c>
      <c r="S35" s="3">
        <v>975</v>
      </c>
      <c r="T35" s="11"/>
      <c r="U35" s="38">
        <f t="shared" si="13"/>
        <v>1500</v>
      </c>
      <c r="V35" s="42">
        <v>1500</v>
      </c>
      <c r="W35" s="11"/>
      <c r="X35" s="11"/>
      <c r="Y35" s="11"/>
      <c r="Z35" s="3">
        <v>975</v>
      </c>
      <c r="AA35" s="3"/>
      <c r="AB35" s="11"/>
      <c r="AC35" s="11"/>
      <c r="AD35" s="11"/>
      <c r="AE35" s="40">
        <f t="shared" si="15"/>
        <v>2475</v>
      </c>
      <c r="AF35" s="3">
        <v>1500</v>
      </c>
      <c r="AG35" s="3">
        <v>975</v>
      </c>
      <c r="AH35" s="11"/>
      <c r="AI35" s="1" t="s">
        <v>60</v>
      </c>
      <c r="AJ35" s="1"/>
      <c r="AK35" s="20"/>
      <c r="AL35" s="20">
        <f>Z35</f>
        <v>975</v>
      </c>
    </row>
    <row r="36" spans="1:38" s="17" customFormat="1" ht="26.45" customHeight="1" x14ac:dyDescent="0.2">
      <c r="A36" s="10" t="s">
        <v>10</v>
      </c>
      <c r="B36" s="9" t="s">
        <v>96</v>
      </c>
      <c r="C36" s="10"/>
      <c r="D36" s="10"/>
      <c r="E36" s="2">
        <v>292</v>
      </c>
      <c r="F36" s="2" t="s">
        <v>26</v>
      </c>
      <c r="G36" s="10"/>
      <c r="H36" s="10"/>
      <c r="I36" s="2"/>
      <c r="J36" s="10"/>
      <c r="K36" s="11">
        <f>SUM(K37:K38)</f>
        <v>2907</v>
      </c>
      <c r="L36" s="11"/>
      <c r="M36" s="11"/>
      <c r="N36" s="11">
        <f t="shared" ref="N36:AF36" si="16">SUM(N37:N38)</f>
        <v>2878.7629999999999</v>
      </c>
      <c r="O36" s="11"/>
      <c r="P36" s="11"/>
      <c r="Q36" s="11">
        <f t="shared" si="16"/>
        <v>2701</v>
      </c>
      <c r="R36" s="11">
        <f t="shared" si="16"/>
        <v>2701</v>
      </c>
      <c r="S36" s="11"/>
      <c r="T36" s="11"/>
      <c r="U36" s="11">
        <f t="shared" si="16"/>
        <v>1908</v>
      </c>
      <c r="V36" s="11">
        <f t="shared" si="16"/>
        <v>1908</v>
      </c>
      <c r="W36" s="11"/>
      <c r="X36" s="11"/>
      <c r="Y36" s="11">
        <f t="shared" si="16"/>
        <v>793</v>
      </c>
      <c r="Z36" s="11"/>
      <c r="AA36" s="11"/>
      <c r="AB36" s="11"/>
      <c r="AC36" s="11"/>
      <c r="AD36" s="11"/>
      <c r="AE36" s="11">
        <f t="shared" si="16"/>
        <v>2701</v>
      </c>
      <c r="AF36" s="11">
        <f t="shared" si="16"/>
        <v>2701</v>
      </c>
      <c r="AG36" s="11"/>
      <c r="AH36" s="11"/>
      <c r="AI36" s="1"/>
      <c r="AJ36" s="1"/>
      <c r="AK36" s="20"/>
      <c r="AL36" s="20"/>
    </row>
    <row r="37" spans="1:38" s="17" customFormat="1" ht="47.25" x14ac:dyDescent="0.2">
      <c r="A37" s="2">
        <v>1</v>
      </c>
      <c r="B37" s="1" t="s">
        <v>97</v>
      </c>
      <c r="C37" s="56">
        <v>8175468</v>
      </c>
      <c r="D37" s="2" t="s">
        <v>120</v>
      </c>
      <c r="E37" s="2">
        <v>292</v>
      </c>
      <c r="F37" s="2" t="s">
        <v>26</v>
      </c>
      <c r="G37" s="10"/>
      <c r="H37" s="2" t="s">
        <v>131</v>
      </c>
      <c r="I37" s="2">
        <v>2026</v>
      </c>
      <c r="J37" s="36" t="s">
        <v>98</v>
      </c>
      <c r="K37" s="40">
        <v>2400</v>
      </c>
      <c r="L37" s="11"/>
      <c r="M37" s="36" t="s">
        <v>99</v>
      </c>
      <c r="N37" s="43">
        <v>2389.2809999999999</v>
      </c>
      <c r="O37" s="11"/>
      <c r="P37" s="10">
        <v>2026</v>
      </c>
      <c r="Q37" s="40">
        <v>2253</v>
      </c>
      <c r="R37" s="41">
        <v>2253</v>
      </c>
      <c r="S37" s="11"/>
      <c r="T37" s="11"/>
      <c r="U37" s="38">
        <f>V37+W37</f>
        <v>1500</v>
      </c>
      <c r="V37" s="43">
        <v>1500</v>
      </c>
      <c r="W37" s="11"/>
      <c r="X37" s="11"/>
      <c r="Y37" s="38">
        <v>753</v>
      </c>
      <c r="Z37" s="11"/>
      <c r="AA37" s="11"/>
      <c r="AB37" s="11"/>
      <c r="AC37" s="11"/>
      <c r="AD37" s="11"/>
      <c r="AE37" s="40">
        <v>2253</v>
      </c>
      <c r="AF37" s="41">
        <v>2253</v>
      </c>
      <c r="AG37" s="11"/>
      <c r="AH37" s="11"/>
      <c r="AI37" s="1" t="s">
        <v>142</v>
      </c>
      <c r="AJ37" s="1"/>
      <c r="AK37" s="20"/>
      <c r="AL37" s="20"/>
    </row>
    <row r="38" spans="1:38" s="17" customFormat="1" ht="47.25" x14ac:dyDescent="0.2">
      <c r="A38" s="2">
        <v>2</v>
      </c>
      <c r="B38" s="1" t="s">
        <v>110</v>
      </c>
      <c r="C38" s="60">
        <v>8175469</v>
      </c>
      <c r="D38" s="2" t="s">
        <v>120</v>
      </c>
      <c r="E38" s="2">
        <v>292</v>
      </c>
      <c r="F38" s="2" t="s">
        <v>26</v>
      </c>
      <c r="G38" s="10"/>
      <c r="H38" s="2" t="s">
        <v>132</v>
      </c>
      <c r="I38" s="2">
        <v>2026</v>
      </c>
      <c r="J38" s="36" t="s">
        <v>100</v>
      </c>
      <c r="K38" s="40">
        <v>507</v>
      </c>
      <c r="L38" s="11"/>
      <c r="M38" s="36" t="s">
        <v>101</v>
      </c>
      <c r="N38" s="49">
        <v>489.48200000000003</v>
      </c>
      <c r="O38" s="11"/>
      <c r="P38" s="10">
        <v>2026</v>
      </c>
      <c r="Q38" s="3">
        <v>448</v>
      </c>
      <c r="R38" s="3">
        <v>448</v>
      </c>
      <c r="S38" s="11"/>
      <c r="T38" s="11"/>
      <c r="U38" s="38">
        <f>V38+W38</f>
        <v>408</v>
      </c>
      <c r="V38" s="43">
        <v>408</v>
      </c>
      <c r="W38" s="11"/>
      <c r="X38" s="11"/>
      <c r="Y38" s="11">
        <v>40</v>
      </c>
      <c r="Z38" s="11"/>
      <c r="AA38" s="11"/>
      <c r="AB38" s="11"/>
      <c r="AC38" s="11"/>
      <c r="AD38" s="11"/>
      <c r="AE38" s="3">
        <v>448</v>
      </c>
      <c r="AF38" s="3">
        <v>448</v>
      </c>
      <c r="AG38" s="11"/>
      <c r="AH38" s="11"/>
      <c r="AI38" s="1" t="s">
        <v>141</v>
      </c>
      <c r="AJ38" s="1"/>
      <c r="AK38" s="20"/>
      <c r="AL38" s="20"/>
    </row>
    <row r="39" spans="1:38" s="17" customFormat="1" ht="26.45" customHeight="1" x14ac:dyDescent="0.2">
      <c r="A39" s="10" t="s">
        <v>121</v>
      </c>
      <c r="B39" s="44" t="s">
        <v>140</v>
      </c>
      <c r="C39" s="10"/>
      <c r="D39" s="10"/>
      <c r="E39" s="10"/>
      <c r="F39" s="10"/>
      <c r="G39" s="10"/>
      <c r="H39" s="10"/>
      <c r="I39" s="2"/>
      <c r="J39" s="10"/>
      <c r="K39" s="11">
        <f>SUM(K40:K42)</f>
        <v>3850</v>
      </c>
      <c r="L39" s="11"/>
      <c r="M39" s="10"/>
      <c r="N39" s="11">
        <f>SUM(N40:N42)</f>
        <v>3815.3620000000001</v>
      </c>
      <c r="O39" s="11"/>
      <c r="P39" s="10"/>
      <c r="Q39" s="11">
        <f t="shared" ref="Q39:S39" si="17">SUM(Q40:Q42)</f>
        <v>3465</v>
      </c>
      <c r="R39" s="11">
        <f t="shared" si="17"/>
        <v>2116</v>
      </c>
      <c r="S39" s="11">
        <f t="shared" si="17"/>
        <v>1349</v>
      </c>
      <c r="T39" s="11"/>
      <c r="U39" s="11">
        <f t="shared" ref="U39:V39" si="18">SUM(U40:U42)</f>
        <v>2440</v>
      </c>
      <c r="V39" s="11">
        <f t="shared" si="18"/>
        <v>1440</v>
      </c>
      <c r="W39" s="11">
        <f>SUM(W40:W42)</f>
        <v>1000</v>
      </c>
      <c r="X39" s="11"/>
      <c r="Y39" s="11">
        <f>SUM(Y40:Y42)</f>
        <v>676</v>
      </c>
      <c r="Z39" s="11"/>
      <c r="AA39" s="11"/>
      <c r="AB39" s="11"/>
      <c r="AC39" s="11"/>
      <c r="AD39" s="11"/>
      <c r="AE39" s="11">
        <f t="shared" ref="AE39:AG39" si="19">SUM(AE40:AE42)</f>
        <v>3465</v>
      </c>
      <c r="AF39" s="11">
        <f t="shared" si="19"/>
        <v>2116</v>
      </c>
      <c r="AG39" s="11">
        <f t="shared" si="19"/>
        <v>1349</v>
      </c>
      <c r="AH39" s="11"/>
      <c r="AI39" s="1"/>
      <c r="AJ39" s="1"/>
      <c r="AK39" s="20"/>
      <c r="AL39" s="20"/>
    </row>
    <row r="40" spans="1:38" s="4" customFormat="1" ht="47.25" x14ac:dyDescent="0.2">
      <c r="A40" s="2">
        <v>1</v>
      </c>
      <c r="B40" s="1" t="s">
        <v>102</v>
      </c>
      <c r="C40" s="57">
        <v>8175470</v>
      </c>
      <c r="D40" s="2" t="s">
        <v>120</v>
      </c>
      <c r="E40" s="2">
        <v>314</v>
      </c>
      <c r="F40" s="2" t="s">
        <v>26</v>
      </c>
      <c r="G40" s="2"/>
      <c r="H40" s="2" t="s">
        <v>133</v>
      </c>
      <c r="I40" s="61" t="s">
        <v>75</v>
      </c>
      <c r="J40" s="36" t="s">
        <v>104</v>
      </c>
      <c r="K40" s="40">
        <v>1200</v>
      </c>
      <c r="L40" s="3"/>
      <c r="M40" s="36" t="s">
        <v>91</v>
      </c>
      <c r="N40" s="39">
        <v>1167.816</v>
      </c>
      <c r="O40" s="3"/>
      <c r="P40" s="2">
        <v>2026</v>
      </c>
      <c r="Q40" s="40">
        <f>R40+S40</f>
        <v>1068</v>
      </c>
      <c r="R40" s="45">
        <v>1068</v>
      </c>
      <c r="S40" s="39"/>
      <c r="T40" s="3"/>
      <c r="U40" s="39">
        <f>V40</f>
        <v>800</v>
      </c>
      <c r="V40" s="39">
        <v>800</v>
      </c>
      <c r="W40" s="39"/>
      <c r="X40" s="3"/>
      <c r="Y40" s="39">
        <v>268</v>
      </c>
      <c r="Z40" s="3"/>
      <c r="AA40" s="3"/>
      <c r="AB40" s="3"/>
      <c r="AC40" s="3"/>
      <c r="AD40" s="3"/>
      <c r="AE40" s="40">
        <f>AF40+AG40</f>
        <v>1068</v>
      </c>
      <c r="AF40" s="45">
        <v>1068</v>
      </c>
      <c r="AG40" s="39"/>
      <c r="AH40" s="3"/>
      <c r="AI40" s="1" t="s">
        <v>141</v>
      </c>
      <c r="AJ40" s="1"/>
      <c r="AK40" s="20"/>
      <c r="AL40" s="20"/>
    </row>
    <row r="41" spans="1:38" s="4" customFormat="1" ht="47.25" x14ac:dyDescent="0.2">
      <c r="A41" s="2">
        <v>2</v>
      </c>
      <c r="B41" s="1" t="s">
        <v>103</v>
      </c>
      <c r="C41" s="57">
        <v>8175471</v>
      </c>
      <c r="D41" s="2" t="s">
        <v>120</v>
      </c>
      <c r="E41" s="2">
        <v>341</v>
      </c>
      <c r="F41" s="2" t="s">
        <v>26</v>
      </c>
      <c r="G41" s="2"/>
      <c r="H41" s="2" t="s">
        <v>134</v>
      </c>
      <c r="I41" s="61" t="s">
        <v>75</v>
      </c>
      <c r="J41" s="36" t="s">
        <v>105</v>
      </c>
      <c r="K41" s="40">
        <v>1500</v>
      </c>
      <c r="L41" s="3"/>
      <c r="M41" s="36" t="s">
        <v>106</v>
      </c>
      <c r="N41" s="38">
        <v>1498.546</v>
      </c>
      <c r="O41" s="3"/>
      <c r="P41" s="2">
        <v>2026</v>
      </c>
      <c r="Q41" s="40">
        <f>R41+S41</f>
        <v>1408</v>
      </c>
      <c r="R41" s="41">
        <v>408</v>
      </c>
      <c r="S41" s="39">
        <v>1000</v>
      </c>
      <c r="T41" s="3"/>
      <c r="U41" s="39">
        <f>W41</f>
        <v>1000</v>
      </c>
      <c r="V41" s="38"/>
      <c r="W41" s="39">
        <v>1000</v>
      </c>
      <c r="X41" s="3"/>
      <c r="Y41" s="39">
        <v>408</v>
      </c>
      <c r="Z41" s="3"/>
      <c r="AA41" s="3"/>
      <c r="AB41" s="3"/>
      <c r="AC41" s="3"/>
      <c r="AD41" s="3"/>
      <c r="AE41" s="40">
        <f>AF41+AG41</f>
        <v>1408</v>
      </c>
      <c r="AF41" s="41">
        <v>408</v>
      </c>
      <c r="AG41" s="39">
        <v>1000</v>
      </c>
      <c r="AH41" s="3"/>
      <c r="AI41" s="1" t="s">
        <v>141</v>
      </c>
      <c r="AJ41" s="1"/>
      <c r="AK41" s="20"/>
      <c r="AL41" s="20"/>
    </row>
    <row r="42" spans="1:38" s="4" customFormat="1" ht="102" x14ac:dyDescent="0.2">
      <c r="A42" s="2">
        <v>3</v>
      </c>
      <c r="B42" s="1" t="s">
        <v>111</v>
      </c>
      <c r="C42" s="2">
        <v>8199064</v>
      </c>
      <c r="D42" s="2" t="s">
        <v>120</v>
      </c>
      <c r="E42" s="2">
        <v>341</v>
      </c>
      <c r="F42" s="2" t="s">
        <v>26</v>
      </c>
      <c r="G42" s="2"/>
      <c r="H42" s="2" t="s">
        <v>135</v>
      </c>
      <c r="I42" s="62" t="s">
        <v>75</v>
      </c>
      <c r="J42" s="36" t="s">
        <v>113</v>
      </c>
      <c r="K42" s="40">
        <v>1150</v>
      </c>
      <c r="L42" s="3"/>
      <c r="M42" s="36" t="s">
        <v>112</v>
      </c>
      <c r="N42" s="38">
        <v>1149</v>
      </c>
      <c r="O42" s="3"/>
      <c r="P42" s="2">
        <v>2026</v>
      </c>
      <c r="Q42" s="39">
        <f>R42+S42</f>
        <v>989</v>
      </c>
      <c r="R42" s="38">
        <v>640</v>
      </c>
      <c r="S42" s="39">
        <v>349</v>
      </c>
      <c r="T42" s="3"/>
      <c r="U42" s="39">
        <v>640</v>
      </c>
      <c r="V42" s="38">
        <v>640</v>
      </c>
      <c r="W42" s="39"/>
      <c r="X42" s="3"/>
      <c r="Y42" s="39"/>
      <c r="Z42" s="3">
        <v>349</v>
      </c>
      <c r="AA42" s="3"/>
      <c r="AB42" s="3"/>
      <c r="AC42" s="3"/>
      <c r="AD42" s="3"/>
      <c r="AE42" s="39">
        <f>AF42+AG42</f>
        <v>989</v>
      </c>
      <c r="AF42" s="38">
        <v>640</v>
      </c>
      <c r="AG42" s="39">
        <v>349</v>
      </c>
      <c r="AH42" s="3"/>
      <c r="AI42" s="1" t="s">
        <v>60</v>
      </c>
      <c r="AJ42" s="1"/>
      <c r="AK42" s="20"/>
      <c r="AL42" s="20">
        <f>Z42</f>
        <v>349</v>
      </c>
    </row>
    <row r="43" spans="1:38" s="17" customFormat="1" ht="15.75" x14ac:dyDescent="0.2">
      <c r="A43" s="10" t="s">
        <v>122</v>
      </c>
      <c r="B43" s="46" t="s">
        <v>139</v>
      </c>
      <c r="C43" s="10"/>
      <c r="D43" s="10"/>
      <c r="E43" s="10"/>
      <c r="F43" s="10"/>
      <c r="G43" s="10"/>
      <c r="H43" s="10"/>
      <c r="I43" s="2"/>
      <c r="J43" s="10"/>
      <c r="K43" s="11">
        <f>K44</f>
        <v>3244.73</v>
      </c>
      <c r="L43" s="11"/>
      <c r="M43" s="10"/>
      <c r="N43" s="11">
        <f>N44</f>
        <v>2824.4859999999999</v>
      </c>
      <c r="O43" s="11"/>
      <c r="P43" s="55"/>
      <c r="Q43" s="11"/>
      <c r="R43" s="11">
        <f>R44</f>
        <v>1500</v>
      </c>
      <c r="S43" s="11"/>
      <c r="T43" s="11"/>
      <c r="U43" s="11">
        <f>U44</f>
        <v>1500</v>
      </c>
      <c r="V43" s="11">
        <f>V44</f>
        <v>1500</v>
      </c>
      <c r="W43" s="11"/>
      <c r="X43" s="11"/>
      <c r="Y43" s="11"/>
      <c r="Z43" s="11">
        <f>Z44</f>
        <v>824</v>
      </c>
      <c r="AA43" s="11"/>
      <c r="AB43" s="11"/>
      <c r="AC43" s="11"/>
      <c r="AD43" s="11"/>
      <c r="AE43" s="11">
        <f>AE44</f>
        <v>2324</v>
      </c>
      <c r="AF43" s="11">
        <f>AF44</f>
        <v>1500</v>
      </c>
      <c r="AG43" s="11">
        <f>AG44</f>
        <v>824</v>
      </c>
      <c r="AH43" s="11"/>
      <c r="AI43" s="1"/>
      <c r="AJ43" s="1"/>
      <c r="AK43" s="20"/>
      <c r="AL43" s="20"/>
    </row>
    <row r="44" spans="1:38" s="17" customFormat="1" ht="47.25" x14ac:dyDescent="0.2">
      <c r="A44" s="10">
        <v>1</v>
      </c>
      <c r="B44" s="1" t="s">
        <v>107</v>
      </c>
      <c r="C44" s="2">
        <v>8180110</v>
      </c>
      <c r="D44" s="2" t="s">
        <v>120</v>
      </c>
      <c r="E44" s="2">
        <v>292</v>
      </c>
      <c r="F44" s="10"/>
      <c r="G44" s="10"/>
      <c r="H44" s="2" t="s">
        <v>136</v>
      </c>
      <c r="I44" s="61" t="s">
        <v>75</v>
      </c>
      <c r="J44" s="36" t="s">
        <v>108</v>
      </c>
      <c r="K44" s="40">
        <v>3244.73</v>
      </c>
      <c r="L44" s="11"/>
      <c r="M44" s="36" t="s">
        <v>109</v>
      </c>
      <c r="N44" s="50">
        <v>2824.4859999999999</v>
      </c>
      <c r="O44" s="11"/>
      <c r="P44" s="63">
        <v>2026</v>
      </c>
      <c r="Q44" s="40">
        <f>R44+S44</f>
        <v>2324</v>
      </c>
      <c r="R44" s="48">
        <v>1500</v>
      </c>
      <c r="S44" s="3">
        <v>824</v>
      </c>
      <c r="T44" s="11"/>
      <c r="U44" s="39">
        <f>V44</f>
        <v>1500</v>
      </c>
      <c r="V44" s="47">
        <v>1500</v>
      </c>
      <c r="W44" s="11"/>
      <c r="X44" s="11"/>
      <c r="Y44" s="11"/>
      <c r="Z44" s="3">
        <v>824</v>
      </c>
      <c r="AA44" s="11"/>
      <c r="AB44" s="11"/>
      <c r="AC44" s="11"/>
      <c r="AD44" s="11"/>
      <c r="AE44" s="40">
        <f>AF44+AG44</f>
        <v>2324</v>
      </c>
      <c r="AF44" s="48">
        <v>1500</v>
      </c>
      <c r="AG44" s="3">
        <v>824</v>
      </c>
      <c r="AH44" s="11"/>
      <c r="AI44" s="1" t="s">
        <v>60</v>
      </c>
      <c r="AJ44" s="1"/>
      <c r="AK44" s="20"/>
      <c r="AL44" s="20">
        <f>Z44</f>
        <v>824</v>
      </c>
    </row>
    <row r="45" spans="1:38" s="17" customFormat="1" ht="89.25" x14ac:dyDescent="0.2">
      <c r="A45" s="10" t="s">
        <v>123</v>
      </c>
      <c r="B45" s="51" t="s">
        <v>116</v>
      </c>
      <c r="C45" s="10"/>
      <c r="D45" s="10"/>
      <c r="E45" s="10"/>
      <c r="F45" s="10"/>
      <c r="G45" s="10"/>
      <c r="H45" s="10"/>
      <c r="I45" s="10"/>
      <c r="J45" s="10"/>
      <c r="K45" s="11"/>
      <c r="L45" s="11"/>
      <c r="M45" s="10"/>
      <c r="N45" s="11"/>
      <c r="O45" s="11"/>
      <c r="P45" s="10"/>
      <c r="Q45" s="11">
        <v>5000</v>
      </c>
      <c r="R45" s="11"/>
      <c r="S45" s="11"/>
      <c r="T45" s="11"/>
      <c r="U45" s="11">
        <v>1500</v>
      </c>
      <c r="V45" s="11">
        <v>1500</v>
      </c>
      <c r="W45" s="11"/>
      <c r="X45" s="11"/>
      <c r="Y45" s="11"/>
      <c r="Z45" s="11">
        <v>800</v>
      </c>
      <c r="AA45" s="11"/>
      <c r="AB45" s="11">
        <v>1500</v>
      </c>
      <c r="AC45" s="11"/>
      <c r="AD45" s="11"/>
      <c r="AE45" s="11">
        <f>AG45</f>
        <v>1000</v>
      </c>
      <c r="AF45" s="11"/>
      <c r="AG45" s="11">
        <v>1000</v>
      </c>
      <c r="AH45" s="11"/>
      <c r="AI45" s="1" t="s">
        <v>138</v>
      </c>
      <c r="AJ45" s="1"/>
      <c r="AK45" s="20"/>
      <c r="AL45" s="20">
        <v>800</v>
      </c>
    </row>
    <row r="46" spans="1:38" ht="37.15" customHeight="1" x14ac:dyDescent="0.25">
      <c r="AK46" s="19">
        <f>5000-AL46</f>
        <v>2052</v>
      </c>
      <c r="AL46" s="19">
        <f>SUM(AL35:AL45)</f>
        <v>2948</v>
      </c>
    </row>
    <row r="47" spans="1:38" ht="32.25" customHeight="1" x14ac:dyDescent="0.25"/>
    <row r="48" spans="1:38" ht="32.25" customHeight="1" x14ac:dyDescent="0.25"/>
    <row r="49" spans="17:31" ht="32.25" customHeight="1" x14ac:dyDescent="0.25"/>
    <row r="50" spans="17:31" ht="32.25" customHeight="1" x14ac:dyDescent="0.25">
      <c r="Q50" s="19"/>
      <c r="U50" s="19"/>
      <c r="AE50" s="19"/>
    </row>
    <row r="51" spans="17:31" ht="32.25" customHeight="1" x14ac:dyDescent="0.25"/>
    <row r="52" spans="17:31" ht="32.25" customHeight="1" x14ac:dyDescent="0.25"/>
    <row r="53" spans="17:31" ht="32.25" customHeight="1" x14ac:dyDescent="0.25"/>
    <row r="54" spans="17:31" ht="32.25" customHeight="1" x14ac:dyDescent="0.25"/>
    <row r="55" spans="17:31" ht="32.25" customHeight="1" x14ac:dyDescent="0.25"/>
    <row r="56" spans="17:31" ht="32.25" customHeight="1" x14ac:dyDescent="0.25"/>
    <row r="57" spans="17:31" ht="32.25" customHeight="1" x14ac:dyDescent="0.25"/>
    <row r="58" spans="17:31" ht="32.25" customHeight="1" x14ac:dyDescent="0.25"/>
    <row r="59" spans="17:31" ht="32.25" customHeight="1" x14ac:dyDescent="0.25"/>
    <row r="60" spans="17:31" ht="32.25" customHeight="1" x14ac:dyDescent="0.25"/>
    <row r="61" spans="17:31" ht="32.25" customHeight="1" x14ac:dyDescent="0.25"/>
    <row r="62" spans="17:31" ht="32.25" customHeight="1" x14ac:dyDescent="0.25"/>
    <row r="63" spans="17:31" ht="32.25" customHeight="1" x14ac:dyDescent="0.25"/>
    <row r="64" spans="17:31" ht="32.25" customHeight="1" x14ac:dyDescent="0.25"/>
    <row r="65" ht="32.25" customHeight="1" x14ac:dyDescent="0.25"/>
    <row r="66" ht="32.25" customHeight="1" x14ac:dyDescent="0.25"/>
    <row r="67" ht="32.25" customHeight="1" x14ac:dyDescent="0.25"/>
    <row r="68" ht="32.25" customHeight="1" x14ac:dyDescent="0.25"/>
    <row r="69" ht="32.25" customHeight="1" x14ac:dyDescent="0.25"/>
    <row r="70" ht="32.25" customHeight="1" x14ac:dyDescent="0.25"/>
    <row r="71" ht="32.25" customHeight="1" x14ac:dyDescent="0.25"/>
    <row r="72" ht="32.25" customHeight="1" x14ac:dyDescent="0.25"/>
    <row r="73" ht="32.25" customHeight="1" x14ac:dyDescent="0.25"/>
    <row r="74" ht="32.25" customHeight="1" x14ac:dyDescent="0.25"/>
    <row r="75" ht="32.25" customHeight="1" x14ac:dyDescent="0.25"/>
    <row r="76" ht="32.25" customHeight="1" x14ac:dyDescent="0.25"/>
    <row r="77" ht="32.25" customHeight="1" x14ac:dyDescent="0.25"/>
    <row r="78" ht="32.25" customHeight="1" x14ac:dyDescent="0.25"/>
    <row r="79" ht="32.25" customHeight="1" x14ac:dyDescent="0.25"/>
    <row r="80" ht="32.25" customHeight="1" x14ac:dyDescent="0.25"/>
    <row r="81" ht="32.25" customHeight="1" x14ac:dyDescent="0.25"/>
    <row r="82" ht="32.25" customHeight="1" x14ac:dyDescent="0.25"/>
    <row r="83" ht="32.25" customHeight="1" x14ac:dyDescent="0.25"/>
    <row r="84" ht="32.25" customHeight="1" x14ac:dyDescent="0.25"/>
    <row r="85" ht="32.25" customHeight="1" x14ac:dyDescent="0.25"/>
    <row r="86" ht="32.25" customHeight="1" x14ac:dyDescent="0.25"/>
    <row r="87" ht="32.25" customHeight="1" x14ac:dyDescent="0.25"/>
    <row r="88" ht="32.25" customHeight="1" x14ac:dyDescent="0.25"/>
    <row r="89" ht="32.25" customHeight="1" x14ac:dyDescent="0.25"/>
    <row r="90" ht="32.25" customHeight="1" x14ac:dyDescent="0.25"/>
    <row r="91" ht="32.25" customHeight="1" x14ac:dyDescent="0.25"/>
    <row r="92" ht="32.25" customHeight="1" x14ac:dyDescent="0.25"/>
    <row r="93" ht="32.25" customHeight="1" x14ac:dyDescent="0.25"/>
    <row r="94" ht="32.25" customHeight="1" x14ac:dyDescent="0.25"/>
    <row r="95" ht="32.25" customHeight="1" x14ac:dyDescent="0.25"/>
    <row r="96" ht="32.25" customHeight="1" x14ac:dyDescent="0.25"/>
    <row r="97" ht="32.25" customHeight="1" x14ac:dyDescent="0.25"/>
    <row r="98" ht="32.25" customHeight="1" x14ac:dyDescent="0.25"/>
    <row r="99" ht="32.25" customHeight="1" x14ac:dyDescent="0.25"/>
    <row r="100" ht="32.25" customHeight="1" x14ac:dyDescent="0.25"/>
    <row r="101" ht="32.25" customHeight="1" x14ac:dyDescent="0.25"/>
    <row r="102" ht="32.25" customHeight="1" x14ac:dyDescent="0.25"/>
    <row r="103" ht="32.25" customHeight="1" x14ac:dyDescent="0.25"/>
    <row r="104" ht="32.25" customHeight="1" x14ac:dyDescent="0.25"/>
    <row r="105" ht="32.25" customHeight="1" x14ac:dyDescent="0.25"/>
    <row r="106" ht="32.25" customHeight="1" x14ac:dyDescent="0.25"/>
    <row r="107" ht="32.25" customHeight="1" x14ac:dyDescent="0.25"/>
    <row r="108" ht="32.25" customHeight="1" x14ac:dyDescent="0.25"/>
    <row r="109" ht="32.25" customHeight="1" x14ac:dyDescent="0.25"/>
    <row r="110" ht="32.25" customHeight="1" x14ac:dyDescent="0.25"/>
    <row r="111" ht="32.25" customHeight="1" x14ac:dyDescent="0.25"/>
    <row r="112" ht="32.25" customHeight="1" x14ac:dyDescent="0.25"/>
    <row r="113" ht="32.25" customHeight="1" x14ac:dyDescent="0.25"/>
    <row r="114" ht="32.25" customHeight="1" x14ac:dyDescent="0.25"/>
    <row r="115" ht="32.25" customHeight="1" x14ac:dyDescent="0.25"/>
    <row r="116" ht="32.25" customHeight="1" x14ac:dyDescent="0.25"/>
    <row r="117" ht="32.25" customHeight="1" x14ac:dyDescent="0.25"/>
    <row r="118" ht="32.25" customHeight="1" x14ac:dyDescent="0.25"/>
    <row r="119" ht="32.25" customHeight="1" x14ac:dyDescent="0.25"/>
    <row r="120" ht="32.25" customHeight="1" x14ac:dyDescent="0.25"/>
    <row r="121" ht="32.25" customHeight="1" x14ac:dyDescent="0.25"/>
    <row r="122" ht="32.25" customHeight="1" x14ac:dyDescent="0.25"/>
    <row r="123" ht="32.25" customHeight="1" x14ac:dyDescent="0.25"/>
    <row r="124" ht="32.25" customHeight="1" x14ac:dyDescent="0.25"/>
    <row r="125" ht="32.25" customHeight="1" x14ac:dyDescent="0.25"/>
    <row r="126" ht="32.25" customHeight="1" x14ac:dyDescent="0.25"/>
    <row r="127" ht="32.25" customHeight="1" x14ac:dyDescent="0.25"/>
    <row r="128" ht="32.25" customHeight="1" x14ac:dyDescent="0.25"/>
    <row r="129" ht="32.25" customHeight="1" x14ac:dyDescent="0.25"/>
    <row r="130" ht="32.25" customHeight="1" x14ac:dyDescent="0.25"/>
    <row r="131" ht="32.25" customHeight="1" x14ac:dyDescent="0.25"/>
    <row r="132" ht="32.25" customHeight="1" x14ac:dyDescent="0.25"/>
    <row r="133" ht="32.25" customHeight="1" x14ac:dyDescent="0.25"/>
    <row r="134" ht="32.25" customHeight="1" x14ac:dyDescent="0.25"/>
    <row r="135" ht="32.25" customHeight="1" x14ac:dyDescent="0.25"/>
    <row r="136" ht="32.25" customHeight="1" x14ac:dyDescent="0.25"/>
    <row r="137" ht="32.25" customHeight="1" x14ac:dyDescent="0.25"/>
    <row r="138" ht="32.25" customHeight="1" x14ac:dyDescent="0.25"/>
    <row r="139" ht="32.25" customHeight="1" x14ac:dyDescent="0.25"/>
    <row r="140" ht="32.25" customHeight="1" x14ac:dyDescent="0.25"/>
    <row r="141" ht="32.25" customHeight="1" x14ac:dyDescent="0.25"/>
    <row r="142" ht="32.25" customHeight="1" x14ac:dyDescent="0.25"/>
    <row r="143" ht="32.25" customHeight="1" x14ac:dyDescent="0.25"/>
    <row r="144" ht="32.25" customHeight="1" x14ac:dyDescent="0.25"/>
    <row r="145" ht="32.25" customHeight="1" x14ac:dyDescent="0.25"/>
    <row r="146" ht="32.25" customHeight="1" x14ac:dyDescent="0.25"/>
    <row r="147" ht="32.25" customHeight="1" x14ac:dyDescent="0.25"/>
    <row r="148" ht="32.25" customHeight="1" x14ac:dyDescent="0.25"/>
    <row r="149" ht="32.25" customHeight="1" x14ac:dyDescent="0.25"/>
    <row r="150" ht="32.25" customHeight="1" x14ac:dyDescent="0.25"/>
    <row r="151" ht="32.25" customHeight="1" x14ac:dyDescent="0.25"/>
    <row r="152" ht="32.25" customHeight="1" x14ac:dyDescent="0.25"/>
    <row r="153" ht="32.25" customHeight="1" x14ac:dyDescent="0.25"/>
    <row r="154" ht="32.25" customHeight="1" x14ac:dyDescent="0.25"/>
    <row r="155" ht="32.25" customHeight="1" x14ac:dyDescent="0.25"/>
    <row r="156" ht="32.25" customHeight="1" x14ac:dyDescent="0.25"/>
    <row r="157" ht="32.25" customHeight="1" x14ac:dyDescent="0.25"/>
    <row r="158" ht="32.25" customHeight="1" x14ac:dyDescent="0.25"/>
    <row r="159" ht="32.25" customHeight="1" x14ac:dyDescent="0.25"/>
    <row r="160" ht="32.25" customHeight="1" x14ac:dyDescent="0.25"/>
    <row r="161" ht="32.25" customHeight="1" x14ac:dyDescent="0.25"/>
    <row r="162" ht="32.25" customHeight="1" x14ac:dyDescent="0.25"/>
    <row r="163" ht="32.25" customHeight="1" x14ac:dyDescent="0.25"/>
    <row r="164" ht="32.25" customHeight="1" x14ac:dyDescent="0.25"/>
    <row r="165" ht="32.25" customHeight="1" x14ac:dyDescent="0.25"/>
    <row r="166" ht="32.25" customHeight="1" x14ac:dyDescent="0.25"/>
    <row r="167" ht="32.25" customHeight="1" x14ac:dyDescent="0.25"/>
  </sheetData>
  <mergeCells count="58">
    <mergeCell ref="A5:AJ5"/>
    <mergeCell ref="A4:AJ4"/>
    <mergeCell ref="A1:I1"/>
    <mergeCell ref="A2:I2"/>
    <mergeCell ref="S1:AJ1"/>
    <mergeCell ref="S2:AJ2"/>
    <mergeCell ref="I9:I13"/>
    <mergeCell ref="A8:AJ8"/>
    <mergeCell ref="Q10:Q13"/>
    <mergeCell ref="AI9:AI13"/>
    <mergeCell ref="AJ9:AJ13"/>
    <mergeCell ref="J10:J13"/>
    <mergeCell ref="J9:L9"/>
    <mergeCell ref="M9:O9"/>
    <mergeCell ref="P9:P13"/>
    <mergeCell ref="K11:K13"/>
    <mergeCell ref="L11:L13"/>
    <mergeCell ref="S12:S13"/>
    <mergeCell ref="V12:V13"/>
    <mergeCell ref="T12:T13"/>
    <mergeCell ref="H9:H13"/>
    <mergeCell ref="R12:R13"/>
    <mergeCell ref="N11:N13"/>
    <mergeCell ref="O11:O13"/>
    <mergeCell ref="R10:T11"/>
    <mergeCell ref="A6:AJ6"/>
    <mergeCell ref="A9:A13"/>
    <mergeCell ref="B9:B13"/>
    <mergeCell ref="C9:C13"/>
    <mergeCell ref="D9:D13"/>
    <mergeCell ref="E9:E13"/>
    <mergeCell ref="F9:F13"/>
    <mergeCell ref="G9:G13"/>
    <mergeCell ref="K10:L10"/>
    <mergeCell ref="M10:M13"/>
    <mergeCell ref="N10:O10"/>
    <mergeCell ref="Q9:T9"/>
    <mergeCell ref="U9:X9"/>
    <mergeCell ref="U10:U13"/>
    <mergeCell ref="W12:W13"/>
    <mergeCell ref="X12:X13"/>
    <mergeCell ref="V10:X11"/>
    <mergeCell ref="Y12:Y13"/>
    <mergeCell ref="Z12:Z13"/>
    <mergeCell ref="AA12:AA13"/>
    <mergeCell ref="Y9:AA9"/>
    <mergeCell ref="AB9:AD9"/>
    <mergeCell ref="AB12:AB13"/>
    <mergeCell ref="AC12:AC13"/>
    <mergeCell ref="AD12:AD13"/>
    <mergeCell ref="Y10:AA11"/>
    <mergeCell ref="AB10:AD11"/>
    <mergeCell ref="AE9:AH9"/>
    <mergeCell ref="AE10:AE13"/>
    <mergeCell ref="AF10:AH11"/>
    <mergeCell ref="AF12:AF13"/>
    <mergeCell ref="AG12:AG13"/>
    <mergeCell ref="AH12:AH13"/>
  </mergeCells>
  <printOptions horizontalCentered="1"/>
  <pageMargins left="0.18" right="0.17" top="0.78740157480314965" bottom="0.59055118110236215" header="0.39370078740157483" footer="0.39370078740157483"/>
  <pageSetup paperSize="9" scale="35" orientation="landscape" r:id="rId1"/>
  <headerFooter differentFirst="1">
    <oddHeader>&amp;C&amp;14&amp;P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PHU LUC</vt:lpstr>
      <vt:lpstr>'PHU LUC'!Print_Area</vt:lpstr>
      <vt:lpstr>'PHU LUC'!Print_Titles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2026-09-22T01:47:23Z</cp:lastPrinted>
  <dcterms:created xsi:type="dcterms:W3CDTF">2019-01-18T01:10:15Z</dcterms:created>
  <dcterms:modified xsi:type="dcterms:W3CDTF">2026-09-22T09:16:22Z</dcterms:modified>
</cp:coreProperties>
</file>