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Dinh Lang\Nam 2026\Tai lieu hop\Tháng 8\"/>
    </mc:Choice>
  </mc:AlternateContent>
  <xr:revisionPtr revIDLastSave="0" documentId="8_{01ABC647-E689-45A6-B20C-FCF78F21FCC3}" xr6:coauthVersionLast="47" xr6:coauthVersionMax="47" xr10:uidLastSave="{00000000-0000-0000-0000-000000000000}"/>
  <bookViews>
    <workbookView xWindow="-110" yWindow="-110" windowWidth="19420" windowHeight="10300" firstSheet="1" activeTab="1" xr2:uid="{00000000-000D-0000-FFFF-FFFF00000000}"/>
  </bookViews>
  <sheets>
    <sheet name="foxz" sheetId="6" state="veryHidden" r:id="rId1"/>
    <sheet name="Sheet3" sheetId="3" r:id="rId2"/>
  </sheets>
  <definedNames>
    <definedName name="_xlnm.Print_Area" localSheetId="1">Sheet3!$A$1:$L$38</definedName>
    <definedName name="_xlnm.Print_Titles" localSheetId="1">Sheet3!$6:$7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G31" i="3"/>
  <c r="G30" i="3"/>
  <c r="G38" i="3"/>
  <c r="G29" i="3" l="1"/>
  <c r="G28" i="3"/>
  <c r="H36" i="3"/>
  <c r="G37" i="3" l="1"/>
  <c r="I37" i="3" l="1"/>
  <c r="E37" i="3"/>
  <c r="D37" i="3"/>
  <c r="H38" i="3" l="1"/>
  <c r="H37" i="3" s="1"/>
  <c r="P37" i="3"/>
  <c r="G10" i="3"/>
  <c r="H25" i="3"/>
  <c r="H27" i="3"/>
  <c r="Q31" i="3"/>
  <c r="H26" i="3"/>
  <c r="H28" i="3"/>
  <c r="H29" i="3"/>
  <c r="H30" i="3"/>
  <c r="H31" i="3"/>
  <c r="H32" i="3"/>
  <c r="H33" i="3"/>
  <c r="H34" i="3"/>
  <c r="H35" i="3"/>
  <c r="H24" i="3"/>
  <c r="H12" i="3"/>
  <c r="H13" i="3"/>
  <c r="H14" i="3"/>
  <c r="H15" i="3"/>
  <c r="H16" i="3"/>
  <c r="H17" i="3"/>
  <c r="H18" i="3"/>
  <c r="H19" i="3"/>
  <c r="H20" i="3"/>
  <c r="H21" i="3"/>
  <c r="H22" i="3"/>
  <c r="E23" i="3"/>
  <c r="D23" i="3"/>
  <c r="E10" i="3"/>
  <c r="E9" i="3" s="1"/>
  <c r="D10" i="3"/>
  <c r="D9" i="3" s="1"/>
  <c r="H11" i="3" l="1"/>
  <c r="G23" i="3"/>
  <c r="G9" i="3" s="1"/>
  <c r="H9" i="3" s="1"/>
  <c r="H10" i="3"/>
  <c r="P23" i="3"/>
  <c r="H23" i="3" l="1"/>
</calcChain>
</file>

<file path=xl/sharedStrings.xml><?xml version="1.0" encoding="utf-8"?>
<sst xmlns="http://schemas.openxmlformats.org/spreadsheetml/2006/main" count="134" uniqueCount="96">
  <si>
    <t>Ghi chú</t>
  </si>
  <si>
    <t>01</t>
  </si>
  <si>
    <t>02</t>
  </si>
  <si>
    <t>03</t>
  </si>
  <si>
    <t>04</t>
  </si>
  <si>
    <t>05</t>
  </si>
  <si>
    <t>06</t>
  </si>
  <si>
    <t>07</t>
  </si>
  <si>
    <t>Tên công trình</t>
  </si>
  <si>
    <t>Trường Mầm non Cúc Trắng</t>
  </si>
  <si>
    <t>Trường Tiểu học Huỳnh Thị Kim Liên</t>
  </si>
  <si>
    <t>Quyết định đầu tư</t>
  </si>
  <si>
    <t>Số, ngày, tháng</t>
  </si>
  <si>
    <t>TT</t>
  </si>
  <si>
    <t>I</t>
  </si>
  <si>
    <t>Công văn số 02947/UBND-KGVX ngày 21/8/2025 của Chủ tịch UBND tỉnh Cà Mau</t>
  </si>
  <si>
    <t>Công văn số 06298/UBND-KGVX ngày 23/10/2025 của Chủ tịch UBND tỉnh Cà Mau</t>
  </si>
  <si>
    <t>09</t>
  </si>
  <si>
    <t>10</t>
  </si>
  <si>
    <t>11</t>
  </si>
  <si>
    <t>12</t>
  </si>
  <si>
    <t>Đang triển khai thẩm định BC KTKT</t>
  </si>
  <si>
    <t>II</t>
  </si>
  <si>
    <t>Trường Mầm non Hoa Mai</t>
  </si>
  <si>
    <t>Có chủ trương, chưa thông báo vốn</t>
  </si>
  <si>
    <t>Tổng mức đầu
tư</t>
  </si>
  <si>
    <t>08</t>
  </si>
  <si>
    <t>Kế hoạch vốn
đã phân khai</t>
  </si>
  <si>
    <t>Tiến độ thực hiện</t>
  </si>
  <si>
    <t>Kết quả giải ngân</t>
  </si>
  <si>
    <t>Khó khăn, vướng mắc và nguyên nhân</t>
  </si>
  <si>
    <t>Giải pháp thời gian tới</t>
  </si>
  <si>
    <t>PHỤ LỤC</t>
  </si>
  <si>
    <t>Thời gian dự kiến hoàn thành</t>
  </si>
  <si>
    <t>TỔNG HỢP CÁC DỰ ÁN, CÔNG TRÌNH ĐẦU TƯ XÂY DỰNG GIAI ĐOẠN TỪ NGÀY 01/01/2026 ĐẾN NAY
ĐANG LÀM CHỦ ĐẦU TƯ</t>
  </si>
  <si>
    <t>Xây dựng tuyến đường kênh Bà Trùm (từ bờ Đông sông Trẹm đến đường HLVBPN)</t>
  </si>
  <si>
    <t>Xây dựng tuyến đường Rạch Bà Chủ (từ Cai Phú đến Ông Bườn)</t>
  </si>
  <si>
    <t>1226/QĐ-UBND ngày 30/10/2025</t>
  </si>
  <si>
    <t>1227/QĐ-UBND ngày 30/10/2025</t>
  </si>
  <si>
    <t>Mua sắm trang thiết bị phục vụ phòng họp không giấy (phòng họp trực tuyến Đảng uỷ xã)</t>
  </si>
  <si>
    <t>1243/QĐ-UBND ngày 30/10/2025</t>
  </si>
  <si>
    <t>1237/QĐ-UBND ngày 30/10/2025</t>
  </si>
  <si>
    <t>Thanh quyết toán các dự án hoàn thành</t>
  </si>
  <si>
    <t>Thanh toán chi phí công tác lập quy hoạch trên địa bàn xã</t>
  </si>
  <si>
    <t>Chi phí đo đạc, đăng ký đất đai, cấp giấy chứng nhận, xây dựng cơ sở dữ liệu đất đai và đăng ký biến động, chỉnh lý hồ sơ địa chính (tương đương 10% tổng số thu từ tiền sử dụng đất, tiền thuê đất theo Chỉ thị số 1474/CT-TTg ngày 24/8/2011; Chỉ thị số 05/CT-TTg ngày 04/4/2013 và Chỉ thị số 01/CT-TTg ngày 03/01/2018 của Thủ tướng Chính phủ)</t>
  </si>
  <si>
    <t>Nguồn xổ số kiến thiết giao đầu năm</t>
  </si>
  <si>
    <t>Nguồn vốn ngân sách tập trung do tỉnh quản lý (Tỉnh hỗ trợ) giao đầu năm</t>
  </si>
  <si>
    <t xml:space="preserve">Xây dựng tuyến đường Cà Mau U Minh cũ nối đường vào Trung tâm văn hoá xã (từ đầu đường nhựa Cà Mau U Minh cũ vào đến lộ nhựa trong) ấp Tắc Thủ. </t>
  </si>
  <si>
    <t>Xây dựng mới cầu kênh Bà Chủ</t>
  </si>
  <si>
    <t xml:space="preserve"> ĐVT: Triệu đồng</t>
  </si>
  <si>
    <t>Xây dựng mới Trụ sở sinh hoạt văn hoá ấp 1</t>
  </si>
  <si>
    <t>Xây dựng mới Trụ sở sinh hoạt văn hoá ấp 2</t>
  </si>
  <si>
    <t>1233/QĐ-UBND ngày 30/10/2025</t>
  </si>
  <si>
    <t>1234/QĐ-UBND ngày 30/10/2025</t>
  </si>
  <si>
    <t>Nâng cấp, sửa chữa Trụ sở sinh hoạt văn hoá ấp Cái Bát</t>
  </si>
  <si>
    <t>1235/QĐ-UBND ngày 30/10/2025</t>
  </si>
  <si>
    <t>Cải tạo, sửa chữa Trạm Y tế xã</t>
  </si>
  <si>
    <t>1236/QĐ-UBND ngày 30/10/2025</t>
  </si>
  <si>
    <t>Trường THCS Hồ Thị Kỷ</t>
  </si>
  <si>
    <t>1238/QĐ-UBND ngày 30/10/2025</t>
  </si>
  <si>
    <t>1239/QĐ-UBND ngày 30/10/2025</t>
  </si>
  <si>
    <t>1240/QĐ-UBND ngày 30/10/2025</t>
  </si>
  <si>
    <t>1241/QĐ-UBND ngày 30/10/2025</t>
  </si>
  <si>
    <t>1244/QĐ-UBND ngày 30/10/2025</t>
  </si>
  <si>
    <t>Tỷ lệ (%)</t>
  </si>
  <si>
    <t>A</t>
  </si>
  <si>
    <t>13</t>
  </si>
  <si>
    <t>Nâng cấp, sửa chữa, mua sắm thiết bị Trụ sở UBND xã, các cơ quan trực thuộc và Trụ sở SHVH các ấp</t>
  </si>
  <si>
    <t>III</t>
  </si>
  <si>
    <t>Nâng cấp, mở rộng tuyến đường Rạch Giồng đến Cây
Sộp, ấp Xóm Lá (đoạn từ cầu Rạch Giồng đến cầu Cái
Tắc)</t>
  </si>
  <si>
    <t>1251/QĐ-UBND ngày 30/10/2025</t>
  </si>
  <si>
    <t>Nguồn xổ số kiến thiết tỉnh hỗ trợ</t>
  </si>
  <si>
    <t xml:space="preserve">                                                                                                                                                                                                                                                                                                                                                                                                                                                                                                                                                                                                                                                                                                                                                                                                                                                                                                                                                                                                                                                                                                                                                                                                                                                                                                                                                                                                                                                                                                                                                                                                                                                                                                                                                                                                                                                                                                                                                                                                                                                                                                                                                                                                                                                                                                                                                                                                                                                                                                                                                                                                                                                                                                                                                                                                                                                                                                                                                                                                                                                                                                                                                                                                                                                                                                                                                                                                                                                                                                                                                                                                                                                                                                                                                                                                                                                                                                                                                                                                                                                                                                                                                                                                                                                                                                                                                                                                                                                                                                                                                                                                                                                                                                                                                                                                                                                                                                                                                                                                                                                                                                                                                                                                                                                                                                                                                                                                                                                                                                                                                                                                                                                                                                                                                                                                                                                                                                                                                                                                                                                                                                                                                                                                                                                                                                                                                                                                                                                                                                                                                                                                                                                                                                                                                                                                                                                                                                                                                                                                                                                                                                                                                                                                                                                                                                                                                                                                                                                                                                                                                                                                                                                                                                                                                                                                                                                                                                                                                                                                                                                                                                                                                                                                                                                                                                                                                                                                                                                                                                                                                                                                                                                                                                                                                                                                                                                                                                                                                                                                                                                                                                                                                                                                                                                                                                                                                                                                                                                                                                                                                                                                                                                                                                                                                                                                                                                                                                                                                                                                                                                                                                                                                                                                                                                                                                                                                                                                                                                                                                                                                                                                                                                                                                                                                                                                                                                                                                                                                                                                                                                                                                                                                                                                                                                                                                                                                                                                                                                                                                                                                                                                                                                                                                                                                                                                                                                                                                                                                                                                                                                                                                                                                                                                                                                                                                                                                                                                                                                                                                                                                                                                                                                                                                                                                                                                                                                                                                                                                                                                                                                                                                                                                                                                                                                                                                                                                                                                                                                                                                                                                                                                                                                                                                                                                                                                                                                                                                                                                                                                                                                                                                                                                                                                                                                                                                                                                                                                                                                                                                                                                                                                                                                                                                                                                                                                                                                                                                                                                                                                                                                                                                                                                                                                                                                                                                                                                                                                                                                                                                                                                                                                                                                                                                                                                                                                                                                                                                                                                                                                                                                                                                                                                                                                                                                                                                                                                                                                                                                                                                                                                                                                                                                                                                                                                                                                                                                                                                                                                                                                                                                                                                                                                                                                                                                                                                                                                                                                                                                                                                                                                                                                                                                                                                                                                                                                                                                                                                                                                                                                                                                                                                                                                                                                                                                                                                                                                                                                                                                                                                                                                                                                                                                                                                                                                                                                                                                                                                                                                                                                                               +-++-++++++++++++++++++++++++++++++++++++++++++++++++++++++++++++++++++++++++++++++++++++++++++++++++++++++++++++++++++++++++++++++++++++++++++++++++++++++++++++++++++++++++++++++++++++++++++++++++++++++++++++++++++++++++++++++++++++++++++++++++++++++++++++++++++++++++++++++++++++++++++++++++++++++++++++++++++++++++++++++++++++++++++++++++++++++++++++++++++++++++++++++++++++++++++++++++++++++++++++++++++++++++++++++++++++++++++++++++++++++++++++++++++++++++++++++++++++++++++++++++++++++++++++++++++++++++++++++++++++++++++++++++++++++++++++++++++++++++++++++++++++++++++++++++++++++++++++++++++++++++++++++++++++++++++++++++++++++++++++++++++++++++++++++++++++++++++++++++++++++++++++++++++++++++++++++++++++++++++++++++++++++++++++++++++++++++++++++++++++++++++++++++++++++++++++++++++++++++++++++++++++++++++++++++++++++++++++++++++++++++++++++++++++++++++++++++++++++++++++++++++++++++++++++++++++++++++++++++++++++++++++++++++++++++++++++++++++++++++++++++++++++++++++++++++++++++++++++++++++++++++++++++++++++++++++++++++++++++++++++++++++++++++++++++++++++++++++++++++++++++++++++++++++++++++++++++++++++++++++++++++++++++++++++++++++++++++++++++++++++++++++++++++++++++++++++++++++++++++++++++++++++++++++++++++++++++++++++++++++++++++++++++++++++++++++++++++++++++++++++++++++++++++++++++++++++++++++++++++++++++++++++++++++++++++++++++++++++++++++++++++++++++++++++++++++++++++++++++++++++++++++++++++++++++++++++++++++++++++++++++++++++++++++++++++++++++++++++++++++++++++++++++++++++++++++++++++++++++++++++++++++++++++++++++++++++++++++++++++++++++++++++++++++++++++++++++++++++++++++++++++++++++++++++++++++++++++++++++++++++++++++++++++++++++++++++++++++++++++++++++++++++++++++++++++++++++++++++++++++++++++++++++++++++++++++++++++++++++++++++++++++++++++++++++++++++++++++++++++++++++++++++++++++++++++++++++++++++++++++++++++++++++++++++++++++++++++++++++++++++++++++++++++++++++++++++++++++++++++++++++++++++++++++++++++++++++++++++++++++++++++++++++++++++++++++++++++++++++++++++++++++++++++++++++++++++++++++++++++++++++++++++++++++++++++++++++++++++++++++++</t>
  </si>
  <si>
    <t>Năm 2026</t>
  </si>
  <si>
    <t>Quý I năm 2027</t>
  </si>
  <si>
    <t>Nâng cấp, mở rộng tuyến đường Rạch Giồng đến Cây Sộp, ấp Xóm Lá (đoạn từ cầu Rạch Giồng đến cầu Cái Tắc)</t>
  </si>
  <si>
    <t>Xây dựng lộ giao thông nông thôn tuyến kênh bờ Bắc Rạch Đình, ấp Xóm Sở (đoạn từ Trụ sở ấp Xóm Sở đến đường hành lang ven biển phía Nam).</t>
  </si>
  <si>
    <t>Xây dựng tuyến đường Kênh Giữa ấp Tắc Thủ (từ đường Võ Văn Kiệt vào Kênh Ngang giáp ấp Đường Đào), ấp Tắc Thủ</t>
  </si>
  <si>
    <t>Nâng cấp, mở rộng các tuyến đường gtnt và sửa chữa các cầu trên địa bàn xã HTK</t>
  </si>
  <si>
    <t>Xây dựng mới cầu kênh Chín Hổ</t>
  </si>
  <si>
    <t>Nâng cấp, mở rộng tuyến đường Rạch Giồng đến Cây Sộp, ấp Xóm Lá (đoạn từ cầu Cái Tắc đến nhà ông Quách Văn Tường)</t>
  </si>
  <si>
    <t>Nâng cấp, sửa chữa vỉa hè, sân, mặt đường, mương thoát nước, phòng làm việc và mua sắm trang thiết bị Trụ sở UBND xã</t>
  </si>
  <si>
    <t>Đang lập thủ tục phê duyệt dự án</t>
  </si>
  <si>
    <t>Đã hoàn thành đưa vào sử dụng</t>
  </si>
  <si>
    <t>Hoàn thành 100% khối lượng hợp đồng</t>
  </si>
  <si>
    <t>1052/QĐ-UBND ngày 12/6/2026</t>
  </si>
  <si>
    <t>1052/QĐ-UBND ngày 12/06/2026</t>
  </si>
  <si>
    <t>1250/QĐ-UBND ngày 30/10/2025</t>
  </si>
  <si>
    <t>216/QĐ-UBND ngày 09/02/2026</t>
  </si>
  <si>
    <t>Thi công 100%  khối lượng Hợp đồng</t>
  </si>
  <si>
    <t>1028/QĐ-UBND ngày 10/7/2026</t>
  </si>
  <si>
    <t>1029/QĐ-UBND ngày 10/7/2026</t>
  </si>
  <si>
    <t>Hoàn thành 100% khối lượng hoàn thành</t>
  </si>
  <si>
    <t>Khối lượng đạt 100% giá trị hợp đồng. Chuẩn bị nghiệm thu</t>
  </si>
  <si>
    <t>Tập kết nhân công, thiết bị vật tư. Quát quang dọn mặt bằng.</t>
  </si>
  <si>
    <t>TỔNG CỘNG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</si>
</sst>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_(* #,##0.0_);_(* \(#,##0.0\);_(* &quot;-&quot;??_);_(@_)"/>
  </numFmts>
  <fonts count="20" x14ac:knownFonts="1">
    <font>
      <sz val="11"/>
      <color theme="1"/>
      <name val="Arial"/>
      <family val="2"/>
      <scheme val="minor"/>
    </font>
    <font>
      <sz val="11"/>
      <color theme="1"/>
      <name val="Arial"/>
      <family val="2"/>
      <scheme val="minor"/>
    </font>
    <font>
      <sz val="12"/>
      <color theme="1"/>
      <name val="Times New Roman"/>
      <family val="1"/>
    </font>
    <font>
      <b/>
      <sz val="12"/>
      <color theme="1"/>
      <name val="Times New Roman"/>
      <family val="1"/>
    </font>
    <font>
      <i/>
      <sz val="12"/>
      <color theme="1"/>
      <name val="Times New Roman"/>
      <family val="1"/>
    </font>
    <font>
      <b/>
      <sz val="14"/>
      <color theme="1"/>
      <name val="Times New Roman"/>
      <family val="1"/>
    </font>
    <font>
      <sz val="12"/>
      <color theme="1"/>
      <name val="Arial"/>
      <family val="2"/>
      <scheme val="minor"/>
    </font>
    <font>
      <sz val="11"/>
      <color theme="1"/>
      <name val="Times New Roman"/>
      <family val="1"/>
    </font>
    <font>
      <sz val="14"/>
      <color theme="1"/>
      <name val="Arial"/>
      <family val="2"/>
      <scheme val="minor"/>
    </font>
    <font>
      <i/>
      <sz val="14"/>
      <color theme="1"/>
      <name val="Times New Roman"/>
      <family val="1"/>
    </font>
    <font>
      <i/>
      <sz val="11"/>
      <color theme="1"/>
      <name val="Times New Roman"/>
      <family val="1"/>
    </font>
    <font>
      <b/>
      <i/>
      <sz val="12"/>
      <color theme="1"/>
      <name val="Times New Roman"/>
      <family val="1"/>
    </font>
    <font>
      <sz val="10"/>
      <name val="Arial"/>
      <family val="2"/>
    </font>
    <font>
      <b/>
      <sz val="12"/>
      <name val="Times New Roman"/>
      <family val="1"/>
    </font>
    <font>
      <sz val="8"/>
      <name val="Arial"/>
      <family val="2"/>
      <scheme val="minor"/>
    </font>
    <font>
      <sz val="11"/>
      <name val="Times New Roman"/>
      <family val="1"/>
    </font>
    <font>
      <b/>
      <sz val="11"/>
      <name val="Times New Roman"/>
      <family val="1"/>
    </font>
    <font>
      <sz val="11"/>
      <name val="Times New Roman"/>
      <family val="1"/>
      <charset val="163"/>
    </font>
    <font>
      <sz val="12"/>
      <name val="Arial"/>
      <family val="2"/>
      <charset val="163"/>
      <scheme val="minor"/>
    </font>
    <font>
      <sz val="1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2" fillId="0" borderId="0"/>
  </cellStyleXfs>
  <cellXfs count="98">
    <xf numFmtId="0" fontId="0" fillId="0" borderId="0" xfId="0"/>
    <xf numFmtId="165" fontId="15" fillId="0" borderId="1" xfId="1" applyNumberFormat="1" applyFont="1" applyFill="1" applyBorder="1" applyAlignment="1">
      <alignment horizontal="left" vertical="center" wrapText="1"/>
    </xf>
    <xf numFmtId="0" fontId="7" fillId="0" borderId="0" xfId="0" applyFont="1" applyAlignment="1">
      <alignment horizontal="center" wrapText="1"/>
    </xf>
    <xf numFmtId="0" fontId="4" fillId="0" borderId="1" xfId="0" applyFont="1" applyBorder="1" applyAlignment="1">
      <alignment horizontal="center" vertical="center"/>
    </xf>
    <xf numFmtId="165" fontId="3" fillId="0" borderId="1"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0" fontId="7" fillId="0" borderId="1" xfId="0" applyFont="1" applyBorder="1" applyAlignment="1">
      <alignment horizontal="right" vertical="center" wrapText="1"/>
    </xf>
    <xf numFmtId="165" fontId="3" fillId="0" borderId="1" xfId="0" applyNumberFormat="1" applyFont="1" applyBorder="1" applyAlignment="1">
      <alignment horizontal="right" vertical="center" wrapText="1"/>
    </xf>
    <xf numFmtId="0" fontId="15" fillId="0" borderId="1" xfId="0" applyFont="1" applyBorder="1" applyAlignment="1">
      <alignment horizontal="right" vertical="center" wrapText="1"/>
    </xf>
    <xf numFmtId="0" fontId="15" fillId="0" borderId="1" xfId="0" applyFont="1" applyBorder="1" applyAlignment="1">
      <alignment horizontal="right" vertical="center"/>
    </xf>
    <xf numFmtId="0" fontId="7" fillId="0" borderId="0" xfId="0" applyFont="1" applyAlignment="1">
      <alignment horizontal="center"/>
    </xf>
    <xf numFmtId="0" fontId="3" fillId="0" borderId="0" xfId="0" applyFont="1"/>
    <xf numFmtId="0" fontId="4" fillId="0" borderId="1" xfId="0" applyFont="1" applyBorder="1" applyAlignment="1">
      <alignment horizontal="center" vertical="center" wrapText="1"/>
    </xf>
    <xf numFmtId="0" fontId="4" fillId="0" borderId="0" xfId="0" applyFont="1"/>
    <xf numFmtId="0" fontId="4" fillId="0" borderId="1" xfId="0" applyFont="1" applyBorder="1"/>
    <xf numFmtId="0" fontId="11" fillId="0" borderId="1" xfId="0" applyFont="1" applyBorder="1" applyAlignment="1">
      <alignment horizontal="center" vertical="center"/>
    </xf>
    <xf numFmtId="166" fontId="16" fillId="0" borderId="1" xfId="0" applyNumberFormat="1" applyFont="1" applyBorder="1" applyAlignment="1">
      <alignment horizontal="center" vertical="center" wrapText="1"/>
    </xf>
    <xf numFmtId="0" fontId="11" fillId="0" borderId="0" xfId="0" applyFont="1"/>
    <xf numFmtId="0" fontId="11" fillId="0" borderId="1" xfId="0" applyFont="1" applyBorder="1"/>
    <xf numFmtId="3" fontId="13" fillId="0" borderId="1" xfId="2" applyNumberFormat="1" applyFont="1" applyBorder="1" applyAlignment="1">
      <alignment horizontal="justify" vertical="center" wrapText="1"/>
    </xf>
    <xf numFmtId="0" fontId="7" fillId="0" borderId="1" xfId="0" quotePrefix="1" applyFont="1" applyBorder="1" applyAlignment="1">
      <alignment horizontal="center" vertical="center"/>
    </xf>
    <xf numFmtId="1" fontId="7" fillId="0" borderId="1" xfId="2" applyNumberFormat="1" applyFont="1" applyBorder="1" applyAlignment="1">
      <alignment horizontal="left" vertical="center" wrapText="1"/>
    </xf>
    <xf numFmtId="1" fontId="7" fillId="0" borderId="1" xfId="2" applyNumberFormat="1" applyFont="1" applyBorder="1" applyAlignment="1">
      <alignment horizontal="center" vertical="center" wrapText="1"/>
    </xf>
    <xf numFmtId="165" fontId="7" fillId="0" borderId="1" xfId="1" applyNumberFormat="1" applyFont="1" applyFill="1" applyBorder="1" applyAlignment="1">
      <alignment horizontal="left" vertical="center" wrapText="1"/>
    </xf>
    <xf numFmtId="0" fontId="15" fillId="0" borderId="1" xfId="0" applyFont="1" applyBorder="1" applyAlignment="1">
      <alignment horizontal="center" vertical="center" wrapText="1"/>
    </xf>
    <xf numFmtId="165" fontId="7" fillId="0" borderId="1" xfId="0" applyNumberFormat="1" applyFont="1" applyBorder="1" applyAlignment="1">
      <alignment horizontal="right" vertical="center" wrapText="1"/>
    </xf>
    <xf numFmtId="0" fontId="7" fillId="0" borderId="1" xfId="0" applyFont="1" applyBorder="1" applyAlignment="1">
      <alignment horizontal="center" vertical="center" wrapText="1"/>
    </xf>
    <xf numFmtId="0" fontId="0" fillId="0" borderId="1" xfId="0" applyBorder="1"/>
    <xf numFmtId="0" fontId="6" fillId="0" borderId="0" xfId="0" applyFont="1"/>
    <xf numFmtId="0" fontId="2" fillId="0" borderId="0" xfId="0" applyFont="1" applyAlignment="1">
      <alignment horizontal="center" vertical="center" wrapText="1"/>
    </xf>
    <xf numFmtId="165" fontId="6" fillId="0" borderId="0" xfId="0" applyNumberFormat="1" applyFont="1"/>
    <xf numFmtId="0" fontId="3" fillId="0" borderId="1" xfId="0" applyFont="1" applyBorder="1" applyAlignment="1">
      <alignment horizontal="left" vertical="center" wrapText="1"/>
    </xf>
    <xf numFmtId="166" fontId="16" fillId="0" borderId="1" xfId="0" applyNumberFormat="1" applyFont="1" applyBorder="1" applyAlignment="1">
      <alignment horizontal="right" vertical="center" wrapText="1"/>
    </xf>
    <xf numFmtId="0" fontId="3" fillId="0" borderId="1" xfId="0" applyFont="1" applyBorder="1"/>
    <xf numFmtId="165" fontId="3" fillId="0" borderId="0" xfId="0" applyNumberFormat="1" applyFont="1"/>
    <xf numFmtId="0" fontId="15" fillId="0" borderId="1" xfId="0" quotePrefix="1" applyFont="1" applyBorder="1" applyAlignment="1">
      <alignment horizontal="center" vertical="center"/>
    </xf>
    <xf numFmtId="1" fontId="15" fillId="0" borderId="1" xfId="2" applyNumberFormat="1" applyFont="1" applyBorder="1" applyAlignment="1">
      <alignment horizontal="left" vertical="center" wrapText="1"/>
    </xf>
    <xf numFmtId="1" fontId="15" fillId="0" borderId="1" xfId="2" applyNumberFormat="1" applyFont="1" applyBorder="1" applyAlignment="1">
      <alignment horizontal="center" vertical="center" wrapText="1"/>
    </xf>
    <xf numFmtId="0" fontId="15"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xf numFmtId="0" fontId="2" fillId="0" borderId="1" xfId="0" applyFont="1" applyBorder="1"/>
    <xf numFmtId="165" fontId="2" fillId="0" borderId="0" xfId="0" applyNumberFormat="1" applyFont="1"/>
    <xf numFmtId="1" fontId="15" fillId="0" borderId="4" xfId="2" applyNumberFormat="1" applyFont="1" applyBorder="1" applyAlignment="1">
      <alignment horizontal="justify" vertical="center" wrapText="1"/>
    </xf>
    <xf numFmtId="1" fontId="15" fillId="0" borderId="1" xfId="2" applyNumberFormat="1" applyFont="1" applyBorder="1" applyAlignment="1">
      <alignment horizontal="justify" vertical="center" wrapText="1"/>
    </xf>
    <xf numFmtId="0" fontId="15" fillId="0" borderId="1" xfId="0" applyFont="1" applyBorder="1" applyAlignment="1">
      <alignment horizontal="justify" vertical="center" wrapText="1"/>
    </xf>
    <xf numFmtId="0" fontId="8" fillId="0" borderId="0" xfId="0" applyFont="1"/>
    <xf numFmtId="164" fontId="0" fillId="0" borderId="0" xfId="1" applyFont="1" applyFill="1"/>
    <xf numFmtId="164" fontId="0" fillId="0" borderId="0" xfId="1" applyFont="1" applyFill="1" applyBorder="1"/>
    <xf numFmtId="164" fontId="8" fillId="0" borderId="0" xfId="1" applyFont="1" applyFill="1"/>
    <xf numFmtId="164" fontId="3" fillId="0" borderId="0" xfId="1" applyFont="1" applyFill="1"/>
    <xf numFmtId="164" fontId="4" fillId="0" borderId="0" xfId="1" applyFont="1" applyFill="1"/>
    <xf numFmtId="164" fontId="11" fillId="0" borderId="0" xfId="1" applyFont="1" applyFill="1"/>
    <xf numFmtId="164" fontId="6" fillId="0" borderId="0" xfId="1" applyFont="1" applyFill="1"/>
    <xf numFmtId="164" fontId="2" fillId="0" borderId="0" xfId="1" applyFont="1" applyFill="1"/>
    <xf numFmtId="0" fontId="17" fillId="0" borderId="1" xfId="0" quotePrefix="1" applyFont="1" applyBorder="1" applyAlignment="1">
      <alignment horizontal="center" vertical="center"/>
    </xf>
    <xf numFmtId="1" fontId="17" fillId="0" borderId="1" xfId="2" applyNumberFormat="1" applyFont="1" applyBorder="1" applyAlignment="1">
      <alignment horizontal="left" vertical="center" wrapText="1"/>
    </xf>
    <xf numFmtId="1" fontId="17" fillId="0" borderId="1" xfId="2" applyNumberFormat="1" applyFont="1" applyBorder="1" applyAlignment="1">
      <alignment horizontal="center" vertical="center" wrapText="1"/>
    </xf>
    <xf numFmtId="165" fontId="17" fillId="0" borderId="1" xfId="1" applyNumberFormat="1"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1" xfId="0" applyFont="1" applyBorder="1" applyAlignment="1">
      <alignment horizontal="right" vertical="center" wrapText="1"/>
    </xf>
    <xf numFmtId="165" fontId="17" fillId="0" borderId="1" xfId="0" applyNumberFormat="1" applyFont="1" applyBorder="1" applyAlignment="1">
      <alignment horizontal="right" vertical="center" wrapText="1"/>
    </xf>
    <xf numFmtId="14" fontId="17" fillId="0" borderId="1" xfId="0" applyNumberFormat="1" applyFont="1" applyBorder="1" applyAlignment="1">
      <alignment horizontal="center" vertical="center" wrapText="1"/>
    </xf>
    <xf numFmtId="0" fontId="18" fillId="0" borderId="0" xfId="0" applyFont="1"/>
    <xf numFmtId="0" fontId="18" fillId="0" borderId="1" xfId="0" applyFont="1" applyBorder="1"/>
    <xf numFmtId="164" fontId="18" fillId="0" borderId="0" xfId="1" applyFont="1" applyFill="1"/>
    <xf numFmtId="3" fontId="15" fillId="0" borderId="1" xfId="0" applyNumberFormat="1" applyFont="1" applyBorder="1" applyAlignment="1">
      <alignment horizontal="righ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65" fontId="2" fillId="0" borderId="4"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3" fontId="19" fillId="0" borderId="1" xfId="2" quotePrefix="1" applyNumberFormat="1" applyFont="1" applyBorder="1" applyAlignment="1">
      <alignment horizontal="center" vertical="center" wrapText="1"/>
    </xf>
    <xf numFmtId="0" fontId="6" fillId="0" borderId="1" xfId="0" applyFont="1" applyBorder="1"/>
    <xf numFmtId="0" fontId="15" fillId="0" borderId="1" xfId="0" quotePrefix="1" applyFont="1" applyBorder="1" applyAlignment="1">
      <alignment vertical="center"/>
    </xf>
    <xf numFmtId="1" fontId="15" fillId="0" borderId="1" xfId="2" applyNumberFormat="1" applyFont="1" applyBorder="1" applyAlignment="1">
      <alignment vertical="center" wrapText="1"/>
    </xf>
    <xf numFmtId="165" fontId="15" fillId="0" borderId="1" xfId="1" applyNumberFormat="1" applyFont="1" applyFill="1" applyBorder="1" applyAlignment="1">
      <alignment vertical="center" wrapText="1"/>
    </xf>
    <xf numFmtId="0" fontId="15" fillId="0" borderId="1" xfId="0" applyFont="1" applyBorder="1" applyAlignment="1">
      <alignment vertical="center"/>
    </xf>
    <xf numFmtId="165" fontId="7" fillId="0" borderId="1" xfId="0" applyNumberFormat="1" applyFont="1" applyBorder="1" applyAlignment="1">
      <alignment vertical="center" wrapText="1"/>
    </xf>
    <xf numFmtId="0" fontId="15" fillId="0" borderId="1" xfId="0" applyFont="1" applyBorder="1" applyAlignment="1">
      <alignment vertical="center" wrapText="1"/>
    </xf>
    <xf numFmtId="0" fontId="2" fillId="0" borderId="1" xfId="0" applyFont="1" applyBorder="1" applyAlignment="1">
      <alignment vertical="center"/>
    </xf>
    <xf numFmtId="164" fontId="2" fillId="0" borderId="0" xfId="1" applyFont="1" applyFill="1" applyAlignment="1"/>
    <xf numFmtId="4" fontId="3" fillId="0" borderId="1" xfId="0" applyNumberFormat="1" applyFont="1" applyBorder="1" applyAlignment="1">
      <alignment horizontal="right" vertical="center" wrapText="1"/>
    </xf>
    <xf numFmtId="0" fontId="5" fillId="0" borderId="0" xfId="0" applyFont="1" applyAlignment="1">
      <alignment horizontal="center" wrapText="1"/>
    </xf>
    <xf numFmtId="0" fontId="9" fillId="0" borderId="0" xfId="0" applyFont="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165" fontId="2" fillId="0" borderId="2" xfId="1" applyNumberFormat="1" applyFont="1" applyFill="1" applyBorder="1" applyAlignment="1">
      <alignment horizontal="center" vertical="center" wrapText="1"/>
    </xf>
    <xf numFmtId="165" fontId="2" fillId="0" borderId="3" xfId="1" applyNumberFormat="1" applyFont="1" applyFill="1" applyBorder="1" applyAlignment="1">
      <alignment horizontal="center" vertical="center" wrapText="1"/>
    </xf>
    <xf numFmtId="165" fontId="2" fillId="0" borderId="4" xfId="1" applyNumberFormat="1" applyFont="1" applyFill="1" applyBorder="1" applyAlignment="1">
      <alignment horizontal="center" vertical="center" wrapText="1"/>
    </xf>
    <xf numFmtId="0" fontId="10" fillId="0" borderId="0" xfId="0" applyFont="1" applyAlignment="1">
      <alignment horizontal="right"/>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3">
    <cellStyle name="Comma" xfId="1" builtinId="3"/>
    <cellStyle name="Normal" xfId="0" builtinId="0"/>
    <cellStyle name="Normal_Bieu mau (CV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597648</xdr:colOff>
      <xdr:row>3</xdr:row>
      <xdr:rowOff>70970</xdr:rowOff>
    </xdr:from>
    <xdr:to>
      <xdr:col>5</xdr:col>
      <xdr:colOff>1012266</xdr:colOff>
      <xdr:row>3</xdr:row>
      <xdr:rowOff>72558</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6297707" y="698499"/>
          <a:ext cx="3313206"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2"/>
  <sheetViews>
    <sheetView tabSelected="1" zoomScale="85" zoomScaleNormal="85" workbookViewId="0">
      <pane ySplit="7" topLeftCell="A8" activePane="bottomLeft" state="frozen"/>
      <selection pane="bottomLeft" activeCell="C6" sqref="C6:D6"/>
    </sheetView>
  </sheetViews>
  <sheetFormatPr defaultColWidth="9.1640625" defaultRowHeight="14" x14ac:dyDescent="0.3"/>
  <cols>
    <col min="1" max="1" width="6.4140625" style="10" customWidth="1"/>
    <col min="2" max="2" width="50" customWidth="1"/>
    <col min="3" max="3" width="18.4140625" customWidth="1"/>
    <col min="4" max="4" width="17.4140625" customWidth="1"/>
    <col min="5" max="5" width="20.58203125" customWidth="1"/>
    <col min="6" max="6" width="18.83203125" customWidth="1"/>
    <col min="7" max="9" width="14.1640625" customWidth="1"/>
    <col min="10" max="10" width="19.4140625" customWidth="1"/>
    <col min="11" max="11" width="13.83203125" hidden="1" customWidth="1"/>
    <col min="12" max="12" width="17" customWidth="1"/>
    <col min="13" max="13" width="13.4140625" hidden="1" customWidth="1"/>
    <col min="14" max="14" width="48.1640625" hidden="1" customWidth="1"/>
    <col min="15" max="15" width="0" hidden="1" customWidth="1"/>
    <col min="16" max="16" width="13.83203125" hidden="1" customWidth="1"/>
    <col min="17" max="22" width="0" hidden="1" customWidth="1"/>
    <col min="23" max="23" width="18.58203125" style="47" bestFit="1" customWidth="1"/>
    <col min="25" max="25" width="17.83203125" style="47" bestFit="1" customWidth="1"/>
  </cols>
  <sheetData>
    <row r="1" spans="1:25" x14ac:dyDescent="0.3">
      <c r="A1" s="2"/>
      <c r="B1" s="2"/>
      <c r="C1" s="2"/>
      <c r="D1" s="2"/>
      <c r="E1" s="2"/>
      <c r="F1" s="2"/>
      <c r="G1" s="2"/>
      <c r="H1" s="2"/>
      <c r="I1" s="2"/>
      <c r="J1" s="2"/>
      <c r="K1" s="2"/>
      <c r="L1" s="2"/>
      <c r="M1" s="2"/>
    </row>
    <row r="2" spans="1:25" s="46" customFormat="1" ht="17.5" x14ac:dyDescent="0.35">
      <c r="A2" s="82" t="s">
        <v>32</v>
      </c>
      <c r="B2" s="82"/>
      <c r="C2" s="82"/>
      <c r="D2" s="82"/>
      <c r="E2" s="82"/>
      <c r="F2" s="82"/>
      <c r="G2" s="82"/>
      <c r="H2" s="82"/>
      <c r="I2" s="82"/>
      <c r="J2" s="82"/>
      <c r="K2" s="82"/>
      <c r="L2" s="82"/>
      <c r="M2" s="82"/>
      <c r="W2" s="49"/>
      <c r="Y2" s="49"/>
    </row>
    <row r="3" spans="1:25" s="46" customFormat="1" ht="17.5" x14ac:dyDescent="0.35">
      <c r="A3" s="82" t="s">
        <v>34</v>
      </c>
      <c r="B3" s="82"/>
      <c r="C3" s="82"/>
      <c r="D3" s="82"/>
      <c r="E3" s="82"/>
      <c r="F3" s="82"/>
      <c r="G3" s="82"/>
      <c r="H3" s="82"/>
      <c r="I3" s="82"/>
      <c r="J3" s="82"/>
      <c r="K3" s="82"/>
      <c r="L3" s="82"/>
      <c r="M3" s="82"/>
      <c r="W3" s="49"/>
      <c r="Y3" s="49"/>
    </row>
    <row r="4" spans="1:25" s="46" customFormat="1" ht="18" x14ac:dyDescent="0.4">
      <c r="A4" s="83"/>
      <c r="B4" s="83"/>
      <c r="C4" s="83"/>
      <c r="D4" s="83"/>
      <c r="E4" s="83"/>
      <c r="F4" s="83"/>
      <c r="G4" s="83"/>
      <c r="H4" s="83"/>
      <c r="I4" s="83"/>
      <c r="J4" s="83"/>
      <c r="K4" s="83"/>
      <c r="L4" s="83"/>
      <c r="M4" s="83"/>
      <c r="W4" s="49"/>
      <c r="Y4" s="49"/>
    </row>
    <row r="5" spans="1:25" x14ac:dyDescent="0.3">
      <c r="E5" s="92" t="s">
        <v>49</v>
      </c>
      <c r="F5" s="92"/>
      <c r="G5" s="92"/>
      <c r="H5" s="92"/>
      <c r="I5" s="92"/>
      <c r="J5" s="92"/>
      <c r="K5" s="92"/>
      <c r="L5" s="92"/>
      <c r="M5" s="92"/>
      <c r="N5" s="92"/>
      <c r="O5" s="92"/>
    </row>
    <row r="6" spans="1:25" s="11" customFormat="1" ht="37.5" customHeight="1" x14ac:dyDescent="0.3">
      <c r="A6" s="84" t="s">
        <v>13</v>
      </c>
      <c r="B6" s="84" t="s">
        <v>8</v>
      </c>
      <c r="C6" s="84" t="s">
        <v>11</v>
      </c>
      <c r="D6" s="84"/>
      <c r="E6" s="86" t="s">
        <v>27</v>
      </c>
      <c r="F6" s="86" t="s">
        <v>28</v>
      </c>
      <c r="G6" s="86" t="s">
        <v>29</v>
      </c>
      <c r="H6" s="86" t="s">
        <v>64</v>
      </c>
      <c r="I6" s="86" t="s">
        <v>33</v>
      </c>
      <c r="J6" s="86" t="s">
        <v>30</v>
      </c>
      <c r="K6" s="86" t="s">
        <v>31</v>
      </c>
      <c r="L6" s="85" t="s">
        <v>0</v>
      </c>
      <c r="M6" s="85" t="s">
        <v>0</v>
      </c>
      <c r="O6" s="93" t="s">
        <v>0</v>
      </c>
      <c r="W6" s="50"/>
      <c r="Y6" s="50"/>
    </row>
    <row r="7" spans="1:25" s="11" customFormat="1" ht="36" customHeight="1" x14ac:dyDescent="0.3">
      <c r="A7" s="84"/>
      <c r="B7" s="84"/>
      <c r="C7" s="68" t="s">
        <v>12</v>
      </c>
      <c r="D7" s="70" t="s">
        <v>25</v>
      </c>
      <c r="E7" s="94"/>
      <c r="F7" s="87"/>
      <c r="G7" s="87"/>
      <c r="H7" s="87"/>
      <c r="I7" s="87"/>
      <c r="J7" s="87"/>
      <c r="K7" s="87"/>
      <c r="L7" s="84"/>
      <c r="M7" s="84"/>
      <c r="O7" s="94"/>
      <c r="W7" s="50"/>
      <c r="Y7" s="50"/>
    </row>
    <row r="8" spans="1:25" s="13" customFormat="1" ht="21" customHeight="1" x14ac:dyDescent="0.35">
      <c r="A8" s="3">
        <v>1</v>
      </c>
      <c r="B8" s="3">
        <v>2</v>
      </c>
      <c r="C8" s="3">
        <v>3</v>
      </c>
      <c r="D8" s="12">
        <v>4</v>
      </c>
      <c r="E8" s="12">
        <v>5</v>
      </c>
      <c r="F8" s="3">
        <v>6</v>
      </c>
      <c r="G8" s="3">
        <v>7</v>
      </c>
      <c r="H8" s="3">
        <v>8</v>
      </c>
      <c r="I8" s="3">
        <v>9</v>
      </c>
      <c r="J8" s="3">
        <v>10</v>
      </c>
      <c r="K8" s="3"/>
      <c r="L8" s="3">
        <v>11</v>
      </c>
      <c r="M8" s="3">
        <v>11</v>
      </c>
      <c r="O8" s="14"/>
      <c r="W8" s="51"/>
      <c r="Y8" s="51"/>
    </row>
    <row r="9" spans="1:25" s="17" customFormat="1" ht="21" customHeight="1" x14ac:dyDescent="0.35">
      <c r="A9" s="68" t="s">
        <v>65</v>
      </c>
      <c r="B9" s="68" t="s">
        <v>95</v>
      </c>
      <c r="C9" s="15"/>
      <c r="D9" s="4">
        <f>D10+D23+ D37</f>
        <v>99173.994000000006</v>
      </c>
      <c r="E9" s="4">
        <f>E10+E23+ E37</f>
        <v>35000</v>
      </c>
      <c r="F9" s="4">
        <f t="shared" ref="F9:G9" si="0">F10+F23+ F37</f>
        <v>0</v>
      </c>
      <c r="G9" s="4">
        <f t="shared" si="0"/>
        <v>24305.358</v>
      </c>
      <c r="H9" s="81">
        <f>G9/E9*100</f>
        <v>69.443880000000007</v>
      </c>
      <c r="I9" s="15"/>
      <c r="J9" s="15"/>
      <c r="K9" s="15"/>
      <c r="L9" s="15"/>
      <c r="M9" s="15"/>
      <c r="O9" s="18"/>
      <c r="W9" s="52"/>
      <c r="Y9" s="52"/>
    </row>
    <row r="10" spans="1:25" s="17" customFormat="1" ht="33" customHeight="1" x14ac:dyDescent="0.35">
      <c r="A10" s="68" t="s">
        <v>14</v>
      </c>
      <c r="B10" s="19" t="s">
        <v>46</v>
      </c>
      <c r="C10" s="15"/>
      <c r="D10" s="5">
        <f>SUM(D11:D22)</f>
        <v>56758.993999999999</v>
      </c>
      <c r="E10" s="5">
        <f>SUM(E11:E22)</f>
        <v>13877</v>
      </c>
      <c r="F10" s="15"/>
      <c r="G10" s="5">
        <f>SUM(G11:G22)</f>
        <v>6250</v>
      </c>
      <c r="H10" s="16">
        <f t="shared" ref="H10" si="1">G10/E10*100</f>
        <v>45.038553001369166</v>
      </c>
      <c r="I10" s="15"/>
      <c r="J10" s="15"/>
      <c r="K10" s="15"/>
      <c r="L10" s="15"/>
      <c r="M10" s="15"/>
      <c r="O10" s="18"/>
      <c r="W10" s="52"/>
      <c r="Y10" s="52"/>
    </row>
    <row r="11" spans="1:25" s="28" customFormat="1" ht="34.15" customHeight="1" x14ac:dyDescent="0.35">
      <c r="A11" s="20" t="s">
        <v>1</v>
      </c>
      <c r="B11" s="21" t="s">
        <v>35</v>
      </c>
      <c r="C11" s="22" t="s">
        <v>37</v>
      </c>
      <c r="D11" s="23">
        <v>2937</v>
      </c>
      <c r="E11" s="23">
        <v>1000</v>
      </c>
      <c r="F11" s="24" t="s">
        <v>84</v>
      </c>
      <c r="G11" s="6">
        <v>1000</v>
      </c>
      <c r="H11" s="25">
        <f>G11/E11*100</f>
        <v>100</v>
      </c>
      <c r="I11" s="26"/>
      <c r="J11" s="26"/>
      <c r="K11" s="26"/>
      <c r="L11" s="27"/>
      <c r="M11" s="88" t="s">
        <v>15</v>
      </c>
      <c r="O11" s="72"/>
      <c r="W11" s="53"/>
      <c r="Y11" s="53"/>
    </row>
    <row r="12" spans="1:25" s="28" customFormat="1" ht="39" customHeight="1" x14ac:dyDescent="0.35">
      <c r="A12" s="20" t="s">
        <v>2</v>
      </c>
      <c r="B12" s="21" t="s">
        <v>36</v>
      </c>
      <c r="C12" s="22" t="s">
        <v>38</v>
      </c>
      <c r="D12" s="23">
        <v>5013</v>
      </c>
      <c r="E12" s="23">
        <v>2000</v>
      </c>
      <c r="F12" s="26" t="s">
        <v>84</v>
      </c>
      <c r="G12" s="6">
        <v>2000</v>
      </c>
      <c r="H12" s="25">
        <f t="shared" ref="H12:H36" si="2">G12/E12*100</f>
        <v>100</v>
      </c>
      <c r="I12" s="26"/>
      <c r="J12" s="26"/>
      <c r="K12" s="26"/>
      <c r="L12" s="27"/>
      <c r="M12" s="88"/>
      <c r="O12" s="72"/>
      <c r="W12" s="53"/>
      <c r="Y12" s="53"/>
    </row>
    <row r="13" spans="1:25" s="63" customFormat="1" ht="54.75" customHeight="1" x14ac:dyDescent="0.35">
      <c r="A13" s="55" t="s">
        <v>3</v>
      </c>
      <c r="B13" s="56" t="s">
        <v>75</v>
      </c>
      <c r="C13" s="57" t="s">
        <v>70</v>
      </c>
      <c r="D13" s="58">
        <v>25877</v>
      </c>
      <c r="E13" s="58">
        <v>650</v>
      </c>
      <c r="F13" s="59"/>
      <c r="G13" s="60">
        <v>650</v>
      </c>
      <c r="H13" s="61">
        <f t="shared" si="2"/>
        <v>100</v>
      </c>
      <c r="I13" s="62" t="s">
        <v>74</v>
      </c>
      <c r="J13" s="59"/>
      <c r="K13" s="59"/>
      <c r="L13" s="59"/>
      <c r="M13" s="88"/>
      <c r="O13" s="64"/>
      <c r="W13" s="65"/>
      <c r="Y13" s="65"/>
    </row>
    <row r="14" spans="1:25" s="28" customFormat="1" ht="42" x14ac:dyDescent="0.35">
      <c r="A14" s="20" t="s">
        <v>4</v>
      </c>
      <c r="B14" s="21" t="s">
        <v>76</v>
      </c>
      <c r="C14" s="22" t="s">
        <v>87</v>
      </c>
      <c r="D14" s="23">
        <v>5876</v>
      </c>
      <c r="E14" s="23">
        <v>300</v>
      </c>
      <c r="F14" s="26" t="s">
        <v>82</v>
      </c>
      <c r="G14" s="6">
        <v>0</v>
      </c>
      <c r="H14" s="25">
        <f t="shared" si="2"/>
        <v>0</v>
      </c>
      <c r="I14" s="26" t="s">
        <v>73</v>
      </c>
      <c r="J14" s="26"/>
      <c r="K14" s="26"/>
      <c r="L14" s="26"/>
      <c r="M14" s="88" t="s">
        <v>21</v>
      </c>
      <c r="N14" s="95" t="s">
        <v>16</v>
      </c>
      <c r="O14" s="89" t="s">
        <v>24</v>
      </c>
      <c r="W14" s="53"/>
      <c r="Y14" s="53"/>
    </row>
    <row r="15" spans="1:25" s="28" customFormat="1" ht="52.5" customHeight="1" x14ac:dyDescent="0.35">
      <c r="A15" s="20" t="s">
        <v>5</v>
      </c>
      <c r="B15" s="21" t="s">
        <v>77</v>
      </c>
      <c r="C15" s="22" t="s">
        <v>91</v>
      </c>
      <c r="D15" s="23"/>
      <c r="E15" s="23">
        <v>3777</v>
      </c>
      <c r="F15" s="26" t="s">
        <v>82</v>
      </c>
      <c r="G15" s="6">
        <v>0</v>
      </c>
      <c r="H15" s="25">
        <f t="shared" si="2"/>
        <v>0</v>
      </c>
      <c r="I15" s="26" t="s">
        <v>73</v>
      </c>
      <c r="J15" s="26"/>
      <c r="K15" s="26"/>
      <c r="L15" s="27"/>
      <c r="M15" s="88"/>
      <c r="N15" s="96"/>
      <c r="O15" s="90"/>
      <c r="W15" s="53"/>
      <c r="Y15" s="53"/>
    </row>
    <row r="16" spans="1:25" s="28" customFormat="1" ht="32.25" customHeight="1" x14ac:dyDescent="0.35">
      <c r="A16" s="20" t="s">
        <v>6</v>
      </c>
      <c r="B16" s="21" t="s">
        <v>78</v>
      </c>
      <c r="C16" s="22" t="s">
        <v>86</v>
      </c>
      <c r="D16" s="23">
        <v>2359</v>
      </c>
      <c r="E16" s="23">
        <v>1000</v>
      </c>
      <c r="F16" s="26" t="s">
        <v>84</v>
      </c>
      <c r="G16" s="6">
        <v>1000</v>
      </c>
      <c r="H16" s="25">
        <f t="shared" si="2"/>
        <v>100</v>
      </c>
      <c r="I16" s="26"/>
      <c r="J16" s="26"/>
      <c r="K16" s="26"/>
      <c r="L16" s="27"/>
      <c r="M16" s="88"/>
      <c r="N16" s="96"/>
      <c r="O16" s="90"/>
      <c r="W16" s="53"/>
      <c r="Y16" s="53"/>
    </row>
    <row r="17" spans="1:25" s="28" customFormat="1" ht="28" x14ac:dyDescent="0.35">
      <c r="A17" s="20" t="s">
        <v>7</v>
      </c>
      <c r="B17" s="21" t="s">
        <v>79</v>
      </c>
      <c r="C17" s="22" t="s">
        <v>88</v>
      </c>
      <c r="D17" s="23">
        <v>696.99400000000003</v>
      </c>
      <c r="E17" s="23">
        <v>600</v>
      </c>
      <c r="F17" s="26" t="s">
        <v>84</v>
      </c>
      <c r="G17" s="6">
        <v>600</v>
      </c>
      <c r="H17" s="25">
        <f t="shared" si="2"/>
        <v>100</v>
      </c>
      <c r="I17" s="26"/>
      <c r="J17" s="26"/>
      <c r="K17" s="26"/>
      <c r="L17" s="27"/>
      <c r="M17" s="88"/>
      <c r="N17" s="97"/>
      <c r="O17" s="91"/>
      <c r="W17" s="53"/>
      <c r="Y17" s="53"/>
    </row>
    <row r="18" spans="1:25" s="28" customFormat="1" ht="15.5" x14ac:dyDescent="0.35">
      <c r="A18" s="20" t="s">
        <v>26</v>
      </c>
      <c r="B18" s="21" t="s">
        <v>43</v>
      </c>
      <c r="C18" s="22"/>
      <c r="D18" s="23">
        <v>2000</v>
      </c>
      <c r="E18" s="23">
        <v>500</v>
      </c>
      <c r="F18" s="26"/>
      <c r="G18" s="6"/>
      <c r="H18" s="25">
        <f t="shared" si="2"/>
        <v>0</v>
      </c>
      <c r="I18" s="26"/>
      <c r="J18" s="26"/>
      <c r="K18" s="26"/>
      <c r="L18" s="26"/>
      <c r="M18" s="67"/>
      <c r="N18" s="29"/>
      <c r="O18" s="69"/>
      <c r="W18" s="53"/>
      <c r="Y18" s="53"/>
    </row>
    <row r="19" spans="1:25" s="28" customFormat="1" ht="31.15" customHeight="1" x14ac:dyDescent="0.35">
      <c r="A19" s="20" t="s">
        <v>17</v>
      </c>
      <c r="B19" s="21" t="s">
        <v>67</v>
      </c>
      <c r="C19" s="57" t="s">
        <v>41</v>
      </c>
      <c r="D19" s="23">
        <v>4500</v>
      </c>
      <c r="E19" s="23">
        <v>2050</v>
      </c>
      <c r="F19" s="26" t="s">
        <v>82</v>
      </c>
      <c r="G19" s="6"/>
      <c r="H19" s="25">
        <f t="shared" si="2"/>
        <v>0</v>
      </c>
      <c r="I19" s="26" t="s">
        <v>73</v>
      </c>
      <c r="J19" s="26"/>
      <c r="K19" s="26"/>
      <c r="L19" s="26"/>
      <c r="M19" s="67"/>
      <c r="N19" s="29"/>
      <c r="O19" s="69"/>
      <c r="W19" s="53"/>
      <c r="Y19" s="53"/>
    </row>
    <row r="20" spans="1:25" s="28" customFormat="1" ht="31.15" customHeight="1" x14ac:dyDescent="0.35">
      <c r="A20" s="20" t="s">
        <v>18</v>
      </c>
      <c r="B20" s="21" t="s">
        <v>39</v>
      </c>
      <c r="C20" s="22" t="s">
        <v>40</v>
      </c>
      <c r="D20" s="23">
        <v>500</v>
      </c>
      <c r="E20" s="23">
        <v>500</v>
      </c>
      <c r="F20" s="26" t="s">
        <v>82</v>
      </c>
      <c r="G20" s="6"/>
      <c r="H20" s="25">
        <f t="shared" si="2"/>
        <v>0</v>
      </c>
      <c r="I20" s="26" t="s">
        <v>73</v>
      </c>
      <c r="J20" s="26"/>
      <c r="K20" s="26"/>
      <c r="L20" s="26"/>
      <c r="M20" s="67"/>
      <c r="N20" s="29"/>
      <c r="O20" s="69"/>
      <c r="W20" s="53"/>
      <c r="Y20" s="53"/>
    </row>
    <row r="21" spans="1:25" s="28" customFormat="1" ht="15.5" x14ac:dyDescent="0.35">
      <c r="A21" s="20" t="s">
        <v>19</v>
      </c>
      <c r="B21" s="21" t="s">
        <v>42</v>
      </c>
      <c r="C21" s="22"/>
      <c r="D21" s="23">
        <v>4500</v>
      </c>
      <c r="E21" s="23">
        <v>1000</v>
      </c>
      <c r="F21" s="26"/>
      <c r="G21" s="6">
        <v>1000</v>
      </c>
      <c r="H21" s="25">
        <f t="shared" si="2"/>
        <v>100</v>
      </c>
      <c r="I21" s="26"/>
      <c r="J21" s="26"/>
      <c r="K21" s="26"/>
      <c r="L21" s="26"/>
      <c r="M21" s="67"/>
      <c r="N21" s="29"/>
      <c r="O21" s="69"/>
      <c r="Q21" s="30"/>
      <c r="W21" s="53"/>
      <c r="Y21" s="53"/>
    </row>
    <row r="22" spans="1:25" s="28" customFormat="1" ht="84" x14ac:dyDescent="0.35">
      <c r="A22" s="20" t="s">
        <v>20</v>
      </c>
      <c r="B22" s="21" t="s">
        <v>44</v>
      </c>
      <c r="C22" s="22" t="s">
        <v>85</v>
      </c>
      <c r="D22" s="23">
        <v>2500</v>
      </c>
      <c r="E22" s="23">
        <v>500</v>
      </c>
      <c r="F22" s="26"/>
      <c r="G22" s="6"/>
      <c r="H22" s="25">
        <f t="shared" si="2"/>
        <v>0</v>
      </c>
      <c r="I22" s="26"/>
      <c r="J22" s="26"/>
      <c r="K22" s="26"/>
      <c r="L22" s="26"/>
      <c r="M22" s="67"/>
      <c r="N22" s="29"/>
      <c r="O22" s="69"/>
      <c r="W22" s="53"/>
      <c r="Y22" s="53"/>
    </row>
    <row r="23" spans="1:25" s="11" customFormat="1" ht="27.75" customHeight="1" x14ac:dyDescent="0.3">
      <c r="A23" s="68" t="s">
        <v>22</v>
      </c>
      <c r="B23" s="31" t="s">
        <v>45</v>
      </c>
      <c r="C23" s="68"/>
      <c r="D23" s="4">
        <f>SUM(D24:D36)</f>
        <v>16538</v>
      </c>
      <c r="E23" s="4">
        <f>SUM(E24:E36)</f>
        <v>11123</v>
      </c>
      <c r="F23" s="68"/>
      <c r="G23" s="7">
        <f>SUM(G24:G36)</f>
        <v>10056.34</v>
      </c>
      <c r="H23" s="32">
        <f>G23/E23*100</f>
        <v>90.410320956576456</v>
      </c>
      <c r="I23" s="68"/>
      <c r="J23" s="68"/>
      <c r="K23" s="68"/>
      <c r="L23" s="68"/>
      <c r="M23" s="68"/>
      <c r="O23" s="33"/>
      <c r="P23" s="34" t="e">
        <f>#REF!</f>
        <v>#REF!</v>
      </c>
      <c r="W23" s="50"/>
      <c r="Y23" s="50"/>
    </row>
    <row r="24" spans="1:25" s="40" customFormat="1" ht="28" x14ac:dyDescent="0.35">
      <c r="A24" s="35" t="s">
        <v>1</v>
      </c>
      <c r="B24" s="36" t="s">
        <v>35</v>
      </c>
      <c r="C24" s="22" t="s">
        <v>37</v>
      </c>
      <c r="D24" s="1"/>
      <c r="E24" s="1">
        <v>1000</v>
      </c>
      <c r="F24" s="71" t="s">
        <v>84</v>
      </c>
      <c r="G24" s="8">
        <v>1000</v>
      </c>
      <c r="H24" s="25">
        <f t="shared" si="2"/>
        <v>100</v>
      </c>
      <c r="I24" s="24"/>
      <c r="J24" s="38"/>
      <c r="K24" s="38"/>
      <c r="L24" s="38"/>
      <c r="M24" s="39"/>
      <c r="O24" s="41"/>
      <c r="P24" s="42"/>
      <c r="W24" s="54"/>
      <c r="Y24" s="54"/>
    </row>
    <row r="25" spans="1:25" s="40" customFormat="1" ht="42" x14ac:dyDescent="0.35">
      <c r="A25" s="73" t="s">
        <v>2</v>
      </c>
      <c r="B25" s="74" t="s">
        <v>47</v>
      </c>
      <c r="C25" s="74" t="s">
        <v>90</v>
      </c>
      <c r="D25" s="75">
        <v>1300</v>
      </c>
      <c r="E25" s="75">
        <v>900</v>
      </c>
      <c r="F25" s="71" t="s">
        <v>93</v>
      </c>
      <c r="G25" s="76">
        <v>829.53700000000003</v>
      </c>
      <c r="H25" s="77">
        <f t="shared" si="2"/>
        <v>92.170777777777772</v>
      </c>
      <c r="I25" s="78" t="s">
        <v>73</v>
      </c>
      <c r="J25" s="76"/>
      <c r="K25" s="76"/>
      <c r="L25" s="76"/>
      <c r="M25" s="79"/>
      <c r="O25" s="41"/>
      <c r="P25" s="42"/>
      <c r="W25" s="80"/>
      <c r="Y25" s="80"/>
    </row>
    <row r="26" spans="1:25" s="40" customFormat="1" ht="28" x14ac:dyDescent="0.35">
      <c r="A26" s="35" t="s">
        <v>3</v>
      </c>
      <c r="B26" s="43" t="s">
        <v>48</v>
      </c>
      <c r="C26" s="22" t="s">
        <v>38</v>
      </c>
      <c r="D26" s="1">
        <v>545</v>
      </c>
      <c r="E26" s="1">
        <v>523</v>
      </c>
      <c r="F26" s="71" t="s">
        <v>84</v>
      </c>
      <c r="G26" s="9">
        <v>523</v>
      </c>
      <c r="H26" s="25">
        <f t="shared" si="2"/>
        <v>100</v>
      </c>
      <c r="I26" s="24"/>
      <c r="J26" s="38"/>
      <c r="K26" s="38"/>
      <c r="L26" s="38"/>
      <c r="M26" s="39"/>
      <c r="O26" s="41"/>
      <c r="P26" s="42"/>
      <c r="W26" s="54"/>
      <c r="Y26" s="54"/>
    </row>
    <row r="27" spans="1:25" s="40" customFormat="1" ht="28" x14ac:dyDescent="0.35">
      <c r="A27" s="35" t="s">
        <v>4</v>
      </c>
      <c r="B27" s="43" t="s">
        <v>80</v>
      </c>
      <c r="C27" s="37"/>
      <c r="D27" s="1"/>
      <c r="E27" s="1">
        <v>500</v>
      </c>
      <c r="F27" s="71"/>
      <c r="G27" s="9">
        <v>0</v>
      </c>
      <c r="H27" s="25">
        <f t="shared" si="2"/>
        <v>0</v>
      </c>
      <c r="I27" s="24"/>
      <c r="J27" s="38"/>
      <c r="K27" s="38"/>
      <c r="L27" s="38"/>
      <c r="M27" s="39"/>
      <c r="O27" s="41"/>
      <c r="P27" s="42"/>
      <c r="W27" s="54"/>
      <c r="Y27" s="54"/>
    </row>
    <row r="28" spans="1:25" s="40" customFormat="1" ht="28" x14ac:dyDescent="0.35">
      <c r="A28" s="35" t="s">
        <v>5</v>
      </c>
      <c r="B28" s="43" t="s">
        <v>50</v>
      </c>
      <c r="C28" s="22" t="s">
        <v>52</v>
      </c>
      <c r="D28" s="1">
        <v>2050</v>
      </c>
      <c r="E28" s="1">
        <v>1800</v>
      </c>
      <c r="F28" s="71" t="s">
        <v>84</v>
      </c>
      <c r="G28" s="9">
        <f>1500+189.209+33.668+8.467</f>
        <v>1731.3440000000001</v>
      </c>
      <c r="H28" s="25">
        <f t="shared" si="2"/>
        <v>96.185777777777787</v>
      </c>
      <c r="I28" s="24"/>
      <c r="J28" s="38"/>
      <c r="K28" s="38"/>
      <c r="L28" s="38"/>
      <c r="M28" s="39"/>
      <c r="O28" s="41"/>
      <c r="P28" s="42"/>
      <c r="W28" s="54"/>
      <c r="Y28" s="54"/>
    </row>
    <row r="29" spans="1:25" s="40" customFormat="1" ht="28" x14ac:dyDescent="0.35">
      <c r="A29" s="35" t="s">
        <v>6</v>
      </c>
      <c r="B29" s="43" t="s">
        <v>51</v>
      </c>
      <c r="C29" s="22" t="s">
        <v>53</v>
      </c>
      <c r="D29" s="1">
        <v>2550</v>
      </c>
      <c r="E29" s="1">
        <v>1800</v>
      </c>
      <c r="F29" s="71" t="s">
        <v>84</v>
      </c>
      <c r="G29" s="9">
        <f>1500+9.646+231.575+58.779</f>
        <v>1800</v>
      </c>
      <c r="H29" s="25">
        <f t="shared" si="2"/>
        <v>100</v>
      </c>
      <c r="I29" s="24"/>
      <c r="J29" s="38"/>
      <c r="K29" s="38"/>
      <c r="L29" s="38"/>
      <c r="M29" s="39"/>
      <c r="O29" s="41"/>
      <c r="P29" s="42"/>
      <c r="W29" s="54"/>
      <c r="Y29" s="54"/>
    </row>
    <row r="30" spans="1:25" s="40" customFormat="1" ht="28" x14ac:dyDescent="0.35">
      <c r="A30" s="35" t="s">
        <v>7</v>
      </c>
      <c r="B30" s="44" t="s">
        <v>54</v>
      </c>
      <c r="C30" s="37" t="s">
        <v>55</v>
      </c>
      <c r="D30" s="1">
        <v>569</v>
      </c>
      <c r="E30" s="1">
        <v>900</v>
      </c>
      <c r="F30" s="71" t="s">
        <v>89</v>
      </c>
      <c r="G30" s="66">
        <f>644.833+4.131+52.381</f>
        <v>701.34499999999991</v>
      </c>
      <c r="H30" s="25">
        <f t="shared" si="2"/>
        <v>77.927222222222213</v>
      </c>
      <c r="I30" s="24"/>
      <c r="J30" s="38"/>
      <c r="K30" s="38"/>
      <c r="L30" s="38"/>
      <c r="M30" s="39"/>
      <c r="O30" s="41"/>
      <c r="P30" s="42"/>
      <c r="W30" s="54"/>
      <c r="Y30" s="54"/>
    </row>
    <row r="31" spans="1:25" s="40" customFormat="1" ht="39" x14ac:dyDescent="0.35">
      <c r="A31" s="35" t="s">
        <v>26</v>
      </c>
      <c r="B31" s="44" t="s">
        <v>81</v>
      </c>
      <c r="C31" s="22" t="s">
        <v>63</v>
      </c>
      <c r="D31" s="1">
        <v>1900</v>
      </c>
      <c r="E31" s="1">
        <v>1650</v>
      </c>
      <c r="F31" s="71" t="s">
        <v>93</v>
      </c>
      <c r="G31" s="9">
        <f>478.839+71.188+15.2+897.7</f>
        <v>1462.9270000000001</v>
      </c>
      <c r="H31" s="25">
        <f t="shared" si="2"/>
        <v>88.662242424242436</v>
      </c>
      <c r="I31" s="24" t="s">
        <v>73</v>
      </c>
      <c r="J31" s="38"/>
      <c r="K31" s="38"/>
      <c r="L31" s="38"/>
      <c r="M31" s="39"/>
      <c r="O31" s="41"/>
      <c r="P31" s="42"/>
      <c r="Q31" s="40">
        <f>800+27.562</f>
        <v>827.56200000000001</v>
      </c>
      <c r="W31" s="54"/>
      <c r="Y31" s="54"/>
    </row>
    <row r="32" spans="1:25" s="40" customFormat="1" ht="28" x14ac:dyDescent="0.35">
      <c r="A32" s="35" t="s">
        <v>17</v>
      </c>
      <c r="B32" s="44" t="s">
        <v>23</v>
      </c>
      <c r="C32" s="37" t="s">
        <v>59</v>
      </c>
      <c r="D32" s="1">
        <v>1868</v>
      </c>
      <c r="E32" s="1">
        <v>100</v>
      </c>
      <c r="F32" s="71" t="s">
        <v>83</v>
      </c>
      <c r="G32" s="9">
        <v>100</v>
      </c>
      <c r="H32" s="25">
        <f t="shared" si="2"/>
        <v>100</v>
      </c>
      <c r="I32" s="24"/>
      <c r="J32" s="38"/>
      <c r="K32" s="38"/>
      <c r="L32" s="38"/>
      <c r="M32" s="39"/>
      <c r="O32" s="41"/>
      <c r="P32" s="42"/>
      <c r="W32" s="54"/>
      <c r="Y32" s="54"/>
    </row>
    <row r="33" spans="1:25" s="40" customFormat="1" ht="28" x14ac:dyDescent="0.35">
      <c r="A33" s="35" t="s">
        <v>18</v>
      </c>
      <c r="B33" s="44" t="s">
        <v>9</v>
      </c>
      <c r="C33" s="37" t="s">
        <v>60</v>
      </c>
      <c r="D33" s="1">
        <v>1056</v>
      </c>
      <c r="E33" s="1">
        <v>150</v>
      </c>
      <c r="F33" s="71" t="s">
        <v>83</v>
      </c>
      <c r="G33" s="9">
        <v>150</v>
      </c>
      <c r="H33" s="25">
        <f t="shared" si="2"/>
        <v>100</v>
      </c>
      <c r="I33" s="24"/>
      <c r="J33" s="38"/>
      <c r="K33" s="38"/>
      <c r="L33" s="38"/>
      <c r="M33" s="39"/>
      <c r="O33" s="41"/>
      <c r="P33" s="42"/>
      <c r="W33" s="54"/>
      <c r="Y33" s="54"/>
    </row>
    <row r="34" spans="1:25" s="40" customFormat="1" ht="28" x14ac:dyDescent="0.35">
      <c r="A34" s="35" t="s">
        <v>19</v>
      </c>
      <c r="B34" s="45" t="s">
        <v>10</v>
      </c>
      <c r="C34" s="37" t="s">
        <v>61</v>
      </c>
      <c r="D34" s="1">
        <v>1500</v>
      </c>
      <c r="E34" s="1">
        <v>350</v>
      </c>
      <c r="F34" s="71" t="s">
        <v>83</v>
      </c>
      <c r="G34" s="9">
        <v>350</v>
      </c>
      <c r="H34" s="25">
        <f t="shared" si="2"/>
        <v>100</v>
      </c>
      <c r="I34" s="24"/>
      <c r="J34" s="38"/>
      <c r="K34" s="38"/>
      <c r="L34" s="24"/>
      <c r="M34" s="39"/>
      <c r="O34" s="41"/>
      <c r="P34" s="42"/>
      <c r="W34" s="54"/>
      <c r="Y34" s="54"/>
    </row>
    <row r="35" spans="1:25" s="40" customFormat="1" ht="28" x14ac:dyDescent="0.35">
      <c r="A35" s="35" t="s">
        <v>20</v>
      </c>
      <c r="B35" s="36" t="s">
        <v>58</v>
      </c>
      <c r="C35" s="37" t="s">
        <v>62</v>
      </c>
      <c r="D35" s="1">
        <v>1300</v>
      </c>
      <c r="E35" s="1">
        <v>350</v>
      </c>
      <c r="F35" s="71" t="s">
        <v>83</v>
      </c>
      <c r="G35" s="9">
        <v>350</v>
      </c>
      <c r="H35" s="25">
        <f t="shared" si="2"/>
        <v>100</v>
      </c>
      <c r="I35" s="24"/>
      <c r="J35" s="38"/>
      <c r="K35" s="38"/>
      <c r="L35" s="38"/>
      <c r="M35" s="39"/>
      <c r="O35" s="41"/>
      <c r="P35" s="42"/>
      <c r="W35" s="54"/>
      <c r="Y35" s="54"/>
    </row>
    <row r="36" spans="1:25" s="40" customFormat="1" ht="36" customHeight="1" x14ac:dyDescent="0.35">
      <c r="A36" s="35" t="s">
        <v>66</v>
      </c>
      <c r="B36" s="36" t="s">
        <v>56</v>
      </c>
      <c r="C36" s="37" t="s">
        <v>57</v>
      </c>
      <c r="D36" s="1">
        <v>1900</v>
      </c>
      <c r="E36" s="1">
        <v>1100</v>
      </c>
      <c r="F36" s="71" t="s">
        <v>92</v>
      </c>
      <c r="G36" s="9">
        <v>1058.1869999999999</v>
      </c>
      <c r="H36" s="25">
        <f t="shared" si="2"/>
        <v>96.198818181818169</v>
      </c>
      <c r="I36" s="24"/>
      <c r="J36" s="38"/>
      <c r="K36" s="38"/>
      <c r="L36" s="38"/>
      <c r="M36" s="39"/>
      <c r="O36" s="41"/>
      <c r="P36" s="42"/>
      <c r="W36" s="54"/>
      <c r="Y36" s="54"/>
    </row>
    <row r="37" spans="1:25" s="11" customFormat="1" ht="27.75" customHeight="1" x14ac:dyDescent="0.3">
      <c r="A37" s="68" t="s">
        <v>68</v>
      </c>
      <c r="B37" s="31" t="s">
        <v>71</v>
      </c>
      <c r="C37" s="68"/>
      <c r="D37" s="4">
        <f>SUM(D38)</f>
        <v>25877</v>
      </c>
      <c r="E37" s="4">
        <f>SUM(E38)</f>
        <v>10000</v>
      </c>
      <c r="F37" s="68"/>
      <c r="G37" s="7">
        <f>SUM(G38)</f>
        <v>7999.018</v>
      </c>
      <c r="H37" s="7">
        <f t="shared" ref="H37:I37" si="3">SUM(H38)</f>
        <v>79.990179999999995</v>
      </c>
      <c r="I37" s="7">
        <f t="shared" si="3"/>
        <v>0</v>
      </c>
      <c r="J37" s="68"/>
      <c r="K37" s="68"/>
      <c r="L37" s="68"/>
      <c r="M37" s="68"/>
      <c r="O37" s="33"/>
      <c r="P37" s="34" t="e">
        <f>#REF!</f>
        <v>#REF!</v>
      </c>
      <c r="W37" s="50"/>
      <c r="Y37" s="50"/>
    </row>
    <row r="38" spans="1:25" s="40" customFormat="1" ht="82.9" customHeight="1" x14ac:dyDescent="0.35">
      <c r="A38" s="35" t="s">
        <v>1</v>
      </c>
      <c r="B38" s="36" t="s">
        <v>69</v>
      </c>
      <c r="C38" s="37"/>
      <c r="D38" s="1">
        <v>25877</v>
      </c>
      <c r="E38" s="1">
        <v>10000</v>
      </c>
      <c r="F38" s="24" t="s">
        <v>94</v>
      </c>
      <c r="G38" s="8">
        <f>1685.235+6313.783</f>
        <v>7999.018</v>
      </c>
      <c r="H38" s="25">
        <f t="shared" ref="H38" si="4">G38/E38*100</f>
        <v>79.990179999999995</v>
      </c>
      <c r="I38" s="24" t="s">
        <v>74</v>
      </c>
      <c r="J38" s="38"/>
      <c r="K38" s="38"/>
      <c r="L38" s="38"/>
      <c r="M38" s="39"/>
      <c r="O38" s="41"/>
      <c r="P38" s="42"/>
      <c r="W38" s="54"/>
      <c r="Y38" s="54"/>
    </row>
    <row r="39" spans="1:25" x14ac:dyDescent="0.3">
      <c r="G39" s="48"/>
    </row>
    <row r="42" spans="1:25" x14ac:dyDescent="0.3">
      <c r="I42" t="s">
        <v>72</v>
      </c>
    </row>
  </sheetData>
  <mergeCells count="21">
    <mergeCell ref="M11:M13"/>
    <mergeCell ref="C6:D6"/>
    <mergeCell ref="O14:O17"/>
    <mergeCell ref="E5:O5"/>
    <mergeCell ref="O6:O7"/>
    <mergeCell ref="N14:N17"/>
    <mergeCell ref="M14:M17"/>
    <mergeCell ref="E6:E7"/>
    <mergeCell ref="I6:I7"/>
    <mergeCell ref="F6:F7"/>
    <mergeCell ref="G6:G7"/>
    <mergeCell ref="J6:J7"/>
    <mergeCell ref="K6:K7"/>
    <mergeCell ref="A2:M2"/>
    <mergeCell ref="A4:M4"/>
    <mergeCell ref="B6:B7"/>
    <mergeCell ref="A6:A7"/>
    <mergeCell ref="L6:L7"/>
    <mergeCell ref="M6:M7"/>
    <mergeCell ref="A3:M3"/>
    <mergeCell ref="H6:H7"/>
  </mergeCells>
  <phoneticPr fontId="14" type="noConversion"/>
  <printOptions horizontalCentered="1"/>
  <pageMargins left="0.31496062992125984" right="0.31496062992125984" top="0.35433070866141736" bottom="0.35433070866141736" header="0.31496062992125984" footer="0.31496062992125984"/>
  <pageSetup paperSize="9" scale="65" orientation="landscape" r:id="rId1"/>
  <headerFooter>
    <oddFooter>&amp;C&amp;P</oddFooter>
  </headerFooter>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Sheet3</vt:lpstr>
      <vt:lpstr>Sheet3!Print_Area</vt:lpstr>
      <vt:lpstr>Sheet3!Print_Titles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cp:lastModifiedBy>
  <cp:lastPrinted>2026-09-11T02:38:37Z</cp:lastPrinted>
  <dcterms:created xsi:type="dcterms:W3CDTF">2025-07-17T01:18:22Z</dcterms:created>
  <dcterms:modified xsi:type="dcterms:W3CDTF">2026-09-12T09:51:34Z</dcterms:modified>
</cp:coreProperties>
</file>